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masonis\OneDrive - SPC\Documents\Sam's Working Folder\IW Country Projects\Tuvalu\"/>
    </mc:Choice>
  </mc:AlternateContent>
  <workbookProtection workbookAlgorithmName="SHA-512" workbookHashValue="NB5XbcJwC3KVJSsU7Hd/jRNfXowsusjDP8374+FkbybZgO8Sl6dSLU3NvEGxWcvcYyTe1EhhZ0MtvhyIR5fv2Q==" workbookSaltValue="aAN15GXFdZXYHyNbkdZcTQ==" workbookSpinCount="100000" lockStructure="1"/>
  <bookViews>
    <workbookView xWindow="0" yWindow="0" windowWidth="23040" windowHeight="9098" tabRatio="813" firstSheet="1" activeTab="3"/>
  </bookViews>
  <sheets>
    <sheet name="Original" sheetId="1" state="hidden" r:id="rId1"/>
    <sheet name="Dashboard" sheetId="13" r:id="rId2"/>
    <sheet name="Multi-Year_IndicatorTracking" sheetId="15" r:id="rId3"/>
    <sheet name="MYCWP" sheetId="11" r:id="rId4"/>
    <sheet name="Fiji" sheetId="9" state="hidden" r:id="rId5"/>
  </sheets>
  <externalReferences>
    <externalReference r:id="rId6"/>
    <externalReference r:id="rId7"/>
  </externalReferenc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1" i="11" l="1"/>
  <c r="Y68" i="11"/>
  <c r="V68" i="11"/>
  <c r="U68" i="11"/>
  <c r="T68" i="11"/>
  <c r="S68" i="11"/>
  <c r="R68" i="11"/>
  <c r="Q68" i="11"/>
  <c r="P68" i="11"/>
  <c r="O68" i="11"/>
  <c r="N68" i="11"/>
  <c r="M68" i="11"/>
  <c r="L68" i="11"/>
  <c r="K68" i="11"/>
  <c r="Z93" i="11" l="1"/>
  <c r="AA93" i="11"/>
  <c r="AB93" i="11"/>
  <c r="AC93" i="11"/>
  <c r="AD93" i="11"/>
  <c r="AE93" i="11"/>
  <c r="J88" i="11"/>
  <c r="AF89" i="11"/>
  <c r="X87" i="11"/>
  <c r="Y87" i="11" s="1"/>
  <c r="X88" i="11"/>
  <c r="Y88" i="11" s="1"/>
  <c r="X89" i="11"/>
  <c r="X90" i="11"/>
  <c r="Y90" i="11" s="1"/>
  <c r="J89" i="11" l="1"/>
  <c r="J87" i="11"/>
  <c r="Y89" i="11"/>
  <c r="X16" i="11"/>
  <c r="Y16" i="11" s="1"/>
  <c r="AF16" i="11"/>
  <c r="X17" i="11"/>
  <c r="J17" i="11" s="1"/>
  <c r="AF17" i="11"/>
  <c r="X18" i="11"/>
  <c r="Y18" i="11" s="1"/>
  <c r="AF18" i="11"/>
  <c r="Y17" i="11" l="1"/>
  <c r="J18" i="11"/>
  <c r="J16" i="11"/>
  <c r="AF92" i="11" l="1"/>
  <c r="AF91" i="11"/>
  <c r="AF88" i="11"/>
  <c r="AF87" i="11"/>
  <c r="AF86" i="11"/>
  <c r="AF85" i="11"/>
  <c r="AF84" i="11"/>
  <c r="AF83" i="11"/>
  <c r="AF82" i="11"/>
  <c r="AF81" i="11"/>
  <c r="AF80" i="11"/>
  <c r="AF79" i="11"/>
  <c r="AF78" i="11"/>
  <c r="AF77" i="11"/>
  <c r="AF76" i="11"/>
  <c r="AF75" i="11"/>
  <c r="AF74" i="11"/>
  <c r="AF73" i="11"/>
  <c r="AF72" i="11"/>
  <c r="AF70" i="11"/>
  <c r="AF69" i="11"/>
  <c r="AF68" i="11"/>
  <c r="AF67" i="11"/>
  <c r="AF66" i="11"/>
  <c r="AF65" i="11"/>
  <c r="AF64" i="11"/>
  <c r="AF63" i="11"/>
  <c r="AF62" i="11"/>
  <c r="AF61" i="11"/>
  <c r="AF60" i="11"/>
  <c r="AF59" i="11"/>
  <c r="AF58" i="11"/>
  <c r="AF57" i="11"/>
  <c r="AF56" i="11"/>
  <c r="AF55" i="11"/>
  <c r="AF54" i="11"/>
  <c r="AF53" i="11"/>
  <c r="AF52" i="11"/>
  <c r="AF51" i="11"/>
  <c r="AF50" i="11"/>
  <c r="AF49" i="11"/>
  <c r="AF48" i="11"/>
  <c r="AF47" i="11"/>
  <c r="AF46" i="11"/>
  <c r="AF45" i="11"/>
  <c r="AF44" i="11"/>
  <c r="AF43" i="11"/>
  <c r="AF42" i="11"/>
  <c r="AF41" i="11"/>
  <c r="AF40" i="11"/>
  <c r="AF39" i="11"/>
  <c r="AF38" i="11"/>
  <c r="AF37" i="11"/>
  <c r="AF36" i="11"/>
  <c r="AF35" i="11"/>
  <c r="AF34" i="11"/>
  <c r="AF33" i="11"/>
  <c r="AF32" i="11"/>
  <c r="AF31" i="11"/>
  <c r="AF30" i="11"/>
  <c r="AF29" i="11"/>
  <c r="AF28" i="11"/>
  <c r="AF27" i="11"/>
  <c r="AF26" i="11"/>
  <c r="AF25" i="11"/>
  <c r="AF24" i="11"/>
  <c r="AF23" i="11"/>
  <c r="AF22" i="11"/>
  <c r="AF21" i="11"/>
  <c r="AF20" i="11"/>
  <c r="AF19" i="11"/>
  <c r="AF15" i="11"/>
  <c r="AF14" i="11"/>
  <c r="AF13" i="11"/>
  <c r="AF12" i="11"/>
  <c r="AF11" i="11"/>
  <c r="X91" i="11"/>
  <c r="X86" i="11"/>
  <c r="Y86" i="11" s="1"/>
  <c r="X85" i="11"/>
  <c r="J85" i="11" s="1"/>
  <c r="X84" i="11"/>
  <c r="Y84" i="11" s="1"/>
  <c r="X83" i="11"/>
  <c r="Y83" i="11" s="1"/>
  <c r="X82" i="11"/>
  <c r="X81" i="11"/>
  <c r="J81" i="11" s="1"/>
  <c r="X80" i="11"/>
  <c r="Y80" i="11" s="1"/>
  <c r="X79" i="11"/>
  <c r="Y79" i="11" s="1"/>
  <c r="X78" i="11"/>
  <c r="Y78" i="11" s="1"/>
  <c r="X77" i="11"/>
  <c r="J77" i="11" s="1"/>
  <c r="X76" i="11"/>
  <c r="J76" i="11" s="1"/>
  <c r="X75" i="11"/>
  <c r="Y75" i="11" s="1"/>
  <c r="X74" i="11"/>
  <c r="J74" i="11" s="1"/>
  <c r="X73" i="11"/>
  <c r="J73" i="11" s="1"/>
  <c r="X72" i="11"/>
  <c r="Y72" i="11" s="1"/>
  <c r="X71" i="11"/>
  <c r="X70" i="11"/>
  <c r="Y70" i="11" s="1"/>
  <c r="X69" i="11"/>
  <c r="Y69" i="11" s="1"/>
  <c r="X67" i="11"/>
  <c r="Y67" i="11" s="1"/>
  <c r="X66" i="11"/>
  <c r="Y66" i="11" s="1"/>
  <c r="X65" i="11"/>
  <c r="J65" i="11" s="1"/>
  <c r="X64" i="11"/>
  <c r="Y64" i="11" s="1"/>
  <c r="X63" i="11"/>
  <c r="Y63" i="11" s="1"/>
  <c r="X62" i="11"/>
  <c r="Y62" i="11" s="1"/>
  <c r="X61" i="11"/>
  <c r="Y61" i="11" s="1"/>
  <c r="X60" i="11"/>
  <c r="Y60" i="11" s="1"/>
  <c r="X59" i="11"/>
  <c r="Y59" i="11" s="1"/>
  <c r="X58" i="11"/>
  <c r="Y58" i="11" s="1"/>
  <c r="X57" i="11"/>
  <c r="J57" i="11" s="1"/>
  <c r="X56" i="11"/>
  <c r="Y56" i="11" s="1"/>
  <c r="X55" i="11"/>
  <c r="Y55" i="11" s="1"/>
  <c r="X54" i="11"/>
  <c r="Y54" i="11" s="1"/>
  <c r="X53" i="11"/>
  <c r="Y53" i="11" s="1"/>
  <c r="X52" i="11"/>
  <c r="Y52" i="11" s="1"/>
  <c r="X51" i="11"/>
  <c r="J51" i="11" s="1"/>
  <c r="X50" i="11"/>
  <c r="Y50" i="11" s="1"/>
  <c r="X49" i="11"/>
  <c r="J49" i="11" s="1"/>
  <c r="X48" i="11"/>
  <c r="Y48" i="11" s="1"/>
  <c r="X47" i="11"/>
  <c r="Y47" i="11" s="1"/>
  <c r="X46" i="11"/>
  <c r="J46" i="11" s="1"/>
  <c r="X45" i="11"/>
  <c r="Y45" i="11" s="1"/>
  <c r="X44" i="11"/>
  <c r="Y44" i="11" s="1"/>
  <c r="X43" i="11"/>
  <c r="Y43" i="11" s="1"/>
  <c r="X42" i="11"/>
  <c r="J42" i="11" s="1"/>
  <c r="X41" i="11"/>
  <c r="J41" i="11" s="1"/>
  <c r="X40" i="11"/>
  <c r="Y40" i="11" s="1"/>
  <c r="X39" i="11"/>
  <c r="Y39" i="11" s="1"/>
  <c r="X38" i="11"/>
  <c r="Y38" i="11" s="1"/>
  <c r="X37" i="11"/>
  <c r="J37" i="11" s="1"/>
  <c r="X36" i="11"/>
  <c r="Y36" i="11" s="1"/>
  <c r="X35" i="11"/>
  <c r="Y35" i="11" s="1"/>
  <c r="X34" i="11"/>
  <c r="Y34" i="11" s="1"/>
  <c r="X33" i="11"/>
  <c r="J33" i="11" s="1"/>
  <c r="X32" i="11"/>
  <c r="Y32" i="11" s="1"/>
  <c r="X31" i="11"/>
  <c r="Y31" i="11" s="1"/>
  <c r="X30" i="11"/>
  <c r="J30" i="11" s="1"/>
  <c r="X29" i="11"/>
  <c r="Y29" i="11" s="1"/>
  <c r="X28" i="11"/>
  <c r="Y28" i="11" s="1"/>
  <c r="X27" i="11"/>
  <c r="J27" i="11" s="1"/>
  <c r="X26" i="11"/>
  <c r="J26" i="11" s="1"/>
  <c r="X25" i="11"/>
  <c r="Y25" i="11" s="1"/>
  <c r="X24" i="11"/>
  <c r="Y24" i="11" s="1"/>
  <c r="X23" i="11"/>
  <c r="Y23" i="11" s="1"/>
  <c r="X22" i="11"/>
  <c r="Y22" i="11" s="1"/>
  <c r="X21" i="11"/>
  <c r="J21" i="11" s="1"/>
  <c r="X20" i="11"/>
  <c r="Y20" i="11" s="1"/>
  <c r="X19" i="11"/>
  <c r="Y19" i="11" s="1"/>
  <c r="X15" i="11"/>
  <c r="X14" i="11"/>
  <c r="J91" i="11" l="1"/>
  <c r="Y91" i="11"/>
  <c r="Y71" i="11"/>
  <c r="J58" i="11"/>
  <c r="J78" i="11"/>
  <c r="J59" i="11"/>
  <c r="Y51" i="11"/>
  <c r="J67" i="11"/>
  <c r="J75" i="11"/>
  <c r="J35" i="11"/>
  <c r="J86" i="11"/>
  <c r="J19" i="11"/>
  <c r="J83" i="11"/>
  <c r="J43" i="11"/>
  <c r="J45" i="11"/>
  <c r="J60" i="11"/>
  <c r="J62" i="11"/>
  <c r="Y85" i="11"/>
  <c r="J69" i="11"/>
  <c r="Y37" i="11"/>
  <c r="J53" i="11"/>
  <c r="J25" i="11"/>
  <c r="J54" i="11"/>
  <c r="J70" i="11"/>
  <c r="J29" i="11"/>
  <c r="J61" i="11"/>
  <c r="J28" i="11"/>
  <c r="J44" i="11"/>
  <c r="J84" i="11"/>
  <c r="Y21" i="11"/>
  <c r="Y42" i="11"/>
  <c r="Y74" i="11"/>
  <c r="Y76" i="11"/>
  <c r="J50" i="11"/>
  <c r="Y77" i="11"/>
  <c r="J34" i="11"/>
  <c r="J36" i="11"/>
  <c r="J52" i="11"/>
  <c r="J66" i="11"/>
  <c r="Y82" i="11"/>
  <c r="J20" i="11"/>
  <c r="J24" i="11"/>
  <c r="Y33" i="11"/>
  <c r="Y41" i="11"/>
  <c r="Y49" i="11"/>
  <c r="Y57" i="11"/>
  <c r="Y65" i="11"/>
  <c r="Y73" i="11"/>
  <c r="Y81" i="11"/>
  <c r="J38" i="11"/>
  <c r="J31" i="11"/>
  <c r="J39" i="11"/>
  <c r="J47" i="11"/>
  <c r="J55" i="11"/>
  <c r="J63" i="11"/>
  <c r="J71" i="11"/>
  <c r="J79" i="11"/>
  <c r="Y30" i="11"/>
  <c r="Y46" i="11"/>
  <c r="J22" i="11"/>
  <c r="J40" i="11"/>
  <c r="J56" i="11"/>
  <c r="J64" i="11"/>
  <c r="J72" i="11"/>
  <c r="J80" i="11"/>
  <c r="J32" i="11"/>
  <c r="J48" i="11"/>
  <c r="J23" i="11"/>
  <c r="Y27" i="11"/>
  <c r="Y26" i="11"/>
  <c r="F27" i="13"/>
  <c r="E27" i="13"/>
  <c r="F26" i="13"/>
  <c r="E26" i="13"/>
  <c r="F25" i="13"/>
  <c r="E25" i="13"/>
  <c r="F24" i="13"/>
  <c r="E24" i="13"/>
  <c r="D27" i="13"/>
  <c r="D26" i="13"/>
  <c r="D25" i="13"/>
  <c r="D24" i="13"/>
  <c r="F16" i="13"/>
  <c r="E16" i="13"/>
  <c r="D16" i="13"/>
  <c r="F18" i="13"/>
  <c r="E18" i="13"/>
  <c r="D18" i="13"/>
  <c r="F17" i="13"/>
  <c r="E17" i="13"/>
  <c r="D17" i="13"/>
  <c r="F15" i="13"/>
  <c r="E15" i="13"/>
  <c r="D15" i="13"/>
  <c r="G110" i="11"/>
  <c r="G109" i="11"/>
  <c r="G108" i="11"/>
  <c r="G106" i="11"/>
  <c r="G105" i="11"/>
  <c r="G104" i="11"/>
  <c r="G102" i="11"/>
  <c r="G101" i="11"/>
  <c r="G100" i="11"/>
  <c r="G96" i="11"/>
  <c r="G98" i="11"/>
  <c r="G97" i="11"/>
  <c r="R83" i="15"/>
  <c r="H83" i="15" s="1"/>
  <c r="M83" i="15"/>
  <c r="R82" i="15"/>
  <c r="H82" i="15" s="1"/>
  <c r="M82" i="15"/>
  <c r="R81" i="15"/>
  <c r="M81" i="15"/>
  <c r="H81" i="15"/>
  <c r="R80" i="15"/>
  <c r="H80" i="15" s="1"/>
  <c r="M80" i="15"/>
  <c r="R79" i="15"/>
  <c r="H79" i="15" s="1"/>
  <c r="M79" i="15"/>
  <c r="R78" i="15"/>
  <c r="H78" i="15" s="1"/>
  <c r="M78" i="15"/>
  <c r="R77" i="15"/>
  <c r="H77" i="15" s="1"/>
  <c r="M77" i="15"/>
  <c r="R76" i="15"/>
  <c r="H76" i="15" s="1"/>
  <c r="M76" i="15"/>
  <c r="R75" i="15"/>
  <c r="H75" i="15" s="1"/>
  <c r="M75" i="15"/>
  <c r="R74" i="15"/>
  <c r="H74" i="15" s="1"/>
  <c r="M74" i="15"/>
  <c r="R73" i="15"/>
  <c r="H73" i="15" s="1"/>
  <c r="M73" i="15"/>
  <c r="R72" i="15"/>
  <c r="H72" i="15" s="1"/>
  <c r="M72" i="15"/>
  <c r="R71" i="15"/>
  <c r="H71" i="15" s="1"/>
  <c r="M71" i="15"/>
  <c r="R70" i="15"/>
  <c r="M70" i="15"/>
  <c r="H70" i="15"/>
  <c r="R69" i="15"/>
  <c r="H69" i="15" s="1"/>
  <c r="M69" i="15"/>
  <c r="R68" i="15"/>
  <c r="H68" i="15" s="1"/>
  <c r="M68" i="15"/>
  <c r="R67" i="15"/>
  <c r="H67" i="15" s="1"/>
  <c r="M67" i="15"/>
  <c r="R66" i="15"/>
  <c r="H66" i="15" s="1"/>
  <c r="M66" i="15"/>
  <c r="R65" i="15"/>
  <c r="M65" i="15"/>
  <c r="H65" i="15"/>
  <c r="R64" i="15"/>
  <c r="H64" i="15" s="1"/>
  <c r="M64" i="15"/>
  <c r="R63" i="15"/>
  <c r="H63" i="15" s="1"/>
  <c r="M63" i="15"/>
  <c r="R62" i="15"/>
  <c r="H62" i="15" s="1"/>
  <c r="M62" i="15"/>
  <c r="R61" i="15"/>
  <c r="H61" i="15" s="1"/>
  <c r="M61" i="15"/>
  <c r="R60" i="15"/>
  <c r="H60" i="15" s="1"/>
  <c r="M60" i="15"/>
  <c r="R59" i="15"/>
  <c r="H59" i="15" s="1"/>
  <c r="M59" i="15"/>
  <c r="R58" i="15"/>
  <c r="H58" i="15" s="1"/>
  <c r="M58" i="15"/>
  <c r="R57" i="15"/>
  <c r="H57" i="15" s="1"/>
  <c r="M57" i="15"/>
  <c r="R56" i="15"/>
  <c r="H56" i="15" s="1"/>
  <c r="M56" i="15"/>
  <c r="R55" i="15"/>
  <c r="H55" i="15" s="1"/>
  <c r="M55" i="15"/>
  <c r="R54" i="15"/>
  <c r="M54" i="15"/>
  <c r="H54" i="15"/>
  <c r="R53" i="15"/>
  <c r="H53" i="15" s="1"/>
  <c r="M53" i="15"/>
  <c r="R52" i="15"/>
  <c r="H52" i="15" s="1"/>
  <c r="M52" i="15"/>
  <c r="R51" i="15"/>
  <c r="H51" i="15" s="1"/>
  <c r="M51" i="15"/>
  <c r="R50" i="15"/>
  <c r="H50" i="15" s="1"/>
  <c r="M50" i="15"/>
  <c r="R49" i="15"/>
  <c r="M49" i="15"/>
  <c r="H49" i="15"/>
  <c r="R48" i="15"/>
  <c r="H48" i="15" s="1"/>
  <c r="M48" i="15"/>
  <c r="R47" i="15"/>
  <c r="H47" i="15" s="1"/>
  <c r="M47" i="15"/>
  <c r="R46" i="15"/>
  <c r="H46" i="15" s="1"/>
  <c r="M46" i="15"/>
  <c r="R45" i="15"/>
  <c r="H45" i="15" s="1"/>
  <c r="M45" i="15"/>
  <c r="R44" i="15"/>
  <c r="H44" i="15" s="1"/>
  <c r="M44" i="15"/>
  <c r="R43" i="15"/>
  <c r="H43" i="15" s="1"/>
  <c r="M43" i="15"/>
  <c r="R42" i="15"/>
  <c r="H42" i="15" s="1"/>
  <c r="M42" i="15"/>
  <c r="R41" i="15"/>
  <c r="H41" i="15" s="1"/>
  <c r="M41" i="15"/>
  <c r="R40" i="15"/>
  <c r="H40" i="15" s="1"/>
  <c r="M40" i="15"/>
  <c r="R39" i="15"/>
  <c r="H39" i="15" s="1"/>
  <c r="M39" i="15"/>
  <c r="R38" i="15"/>
  <c r="M38" i="15"/>
  <c r="H38" i="15"/>
  <c r="R37" i="15"/>
  <c r="H37" i="15" s="1"/>
  <c r="M37" i="15"/>
  <c r="R36" i="15"/>
  <c r="H36" i="15" s="1"/>
  <c r="M36" i="15"/>
  <c r="R35" i="15"/>
  <c r="H35" i="15" s="1"/>
  <c r="M35" i="15"/>
  <c r="R34" i="15"/>
  <c r="H34" i="15" s="1"/>
  <c r="M34" i="15"/>
  <c r="R33" i="15"/>
  <c r="M33" i="15"/>
  <c r="H33" i="15"/>
  <c r="R32" i="15"/>
  <c r="H32" i="15" s="1"/>
  <c r="M32" i="15"/>
  <c r="R31" i="15"/>
  <c r="H31" i="15" s="1"/>
  <c r="M31" i="15"/>
  <c r="R30" i="15"/>
  <c r="H30" i="15" s="1"/>
  <c r="M30" i="15"/>
  <c r="R29" i="15"/>
  <c r="H29" i="15" s="1"/>
  <c r="M29" i="15"/>
  <c r="R28" i="15"/>
  <c r="H28" i="15" s="1"/>
  <c r="M28" i="15"/>
  <c r="R27" i="15"/>
  <c r="H27" i="15" s="1"/>
  <c r="M27" i="15"/>
  <c r="R26" i="15"/>
  <c r="H26" i="15" s="1"/>
  <c r="M26" i="15"/>
  <c r="R25" i="15"/>
  <c r="H25" i="15" s="1"/>
  <c r="M25" i="15"/>
  <c r="R24" i="15"/>
  <c r="H24" i="15" s="1"/>
  <c r="M24" i="15"/>
  <c r="R23" i="15"/>
  <c r="H23" i="15" s="1"/>
  <c r="M23" i="15"/>
  <c r="R22" i="15"/>
  <c r="M22" i="15"/>
  <c r="H22" i="15"/>
  <c r="R21" i="15"/>
  <c r="H21" i="15" s="1"/>
  <c r="M21" i="15"/>
  <c r="R20" i="15"/>
  <c r="H20" i="15" s="1"/>
  <c r="M20" i="15"/>
  <c r="R19" i="15"/>
  <c r="H19" i="15" s="1"/>
  <c r="M19" i="15"/>
  <c r="R18" i="15"/>
  <c r="H18" i="15" s="1"/>
  <c r="M18" i="15"/>
  <c r="R17" i="15"/>
  <c r="M17" i="15"/>
  <c r="H17" i="15"/>
  <c r="R16" i="15"/>
  <c r="H16" i="15" s="1"/>
  <c r="M16" i="15"/>
  <c r="R15" i="15"/>
  <c r="H15" i="15" s="1"/>
  <c r="M15" i="15"/>
  <c r="R14" i="15"/>
  <c r="H14" i="15" s="1"/>
  <c r="M14" i="15"/>
  <c r="R13" i="15"/>
  <c r="H13" i="15" s="1"/>
  <c r="M13" i="15"/>
  <c r="C15" i="13" l="1"/>
  <c r="C18" i="13"/>
  <c r="C26" i="13"/>
  <c r="C27" i="13"/>
  <c r="C25" i="13"/>
  <c r="C24" i="13"/>
  <c r="C17" i="13"/>
  <c r="C16" i="13"/>
  <c r="W93" i="11"/>
  <c r="V93" i="11"/>
  <c r="U93" i="11"/>
  <c r="T93" i="11"/>
  <c r="S93" i="11"/>
  <c r="R93" i="11"/>
  <c r="Q93" i="11"/>
  <c r="P93" i="11"/>
  <c r="O93" i="11"/>
  <c r="N93" i="11"/>
  <c r="M93" i="11"/>
  <c r="L93" i="11"/>
  <c r="K93" i="11"/>
  <c r="X92" i="11"/>
  <c r="J15" i="11"/>
  <c r="Y14" i="11"/>
  <c r="X13" i="11"/>
  <c r="J13" i="11" s="1"/>
  <c r="X10" i="11"/>
  <c r="Y10" i="11" s="1"/>
  <c r="AF10" i="11"/>
  <c r="AF93" i="11" s="1"/>
  <c r="J92" i="11" l="1"/>
  <c r="Y92" i="11"/>
  <c r="C29" i="13"/>
  <c r="C20" i="13"/>
  <c r="J10" i="11"/>
  <c r="Y13" i="11"/>
  <c r="J14" i="11"/>
  <c r="J93" i="11" s="1"/>
  <c r="X93" i="11"/>
  <c r="Y15" i="11"/>
  <c r="Y93" i="11" l="1"/>
  <c r="A4" i="15"/>
  <c r="A3" i="15"/>
  <c r="A2" i="15"/>
  <c r="G114" i="11"/>
  <c r="G113" i="11"/>
  <c r="G112" i="11"/>
  <c r="H12" i="15"/>
  <c r="R12" i="15"/>
  <c r="M12" i="15"/>
  <c r="P29" i="9"/>
  <c r="I29" i="9" s="1"/>
  <c r="Q29" i="9" s="1"/>
  <c r="P34" i="9"/>
  <c r="I34" i="9" s="1"/>
  <c r="Q34" i="9" s="1"/>
  <c r="P39" i="9"/>
  <c r="I39" i="9" s="1"/>
  <c r="Q39" i="9" s="1"/>
  <c r="P73" i="9"/>
  <c r="P74" i="9"/>
  <c r="P64" i="9" s="1"/>
  <c r="I64" i="9" s="1"/>
  <c r="P75" i="9"/>
  <c r="I75" i="9" s="1"/>
  <c r="Q75" i="9" s="1"/>
  <c r="P76" i="9"/>
  <c r="I73" i="9"/>
  <c r="Q73" i="9" s="1"/>
  <c r="I76" i="9"/>
  <c r="Q76" i="9" s="1"/>
  <c r="P81" i="9"/>
  <c r="I81" i="9" s="1"/>
  <c r="P82" i="9"/>
  <c r="I82" i="9"/>
  <c r="P83" i="9"/>
  <c r="I83" i="9" s="1"/>
  <c r="Q83" i="9" s="1"/>
  <c r="P84" i="9"/>
  <c r="I84" i="9"/>
  <c r="P85" i="9"/>
  <c r="I85" i="9" s="1"/>
  <c r="P86" i="9"/>
  <c r="I86" i="9" s="1"/>
  <c r="Q86" i="9" s="1"/>
  <c r="P87" i="9"/>
  <c r="I87" i="9" s="1"/>
  <c r="Q87" i="9" s="1"/>
  <c r="P88" i="9"/>
  <c r="I88" i="9"/>
  <c r="P89" i="9"/>
  <c r="I89" i="9" s="1"/>
  <c r="P90" i="9"/>
  <c r="I90" i="9"/>
  <c r="P91" i="9"/>
  <c r="I91" i="9" s="1"/>
  <c r="P95" i="9"/>
  <c r="I95" i="9"/>
  <c r="P96" i="9"/>
  <c r="I96" i="9" s="1"/>
  <c r="P97" i="9"/>
  <c r="I97" i="9" s="1"/>
  <c r="Q97" i="9" s="1"/>
  <c r="Q96" i="9" s="1"/>
  <c r="Q95" i="9" s="1"/>
  <c r="P98" i="9"/>
  <c r="I98" i="9" s="1"/>
  <c r="Q98" i="9" s="1"/>
  <c r="P99" i="9"/>
  <c r="I99" i="9"/>
  <c r="Q99" i="9" s="1"/>
  <c r="P100" i="9"/>
  <c r="I100" i="9" s="1"/>
  <c r="Q100" i="9" s="1"/>
  <c r="P101" i="9"/>
  <c r="I101" i="9"/>
  <c r="Q101" i="9" s="1"/>
  <c r="P102" i="9"/>
  <c r="I102" i="9" s="1"/>
  <c r="Q102" i="9" s="1"/>
  <c r="P103" i="9"/>
  <c r="I103" i="9"/>
  <c r="P104" i="9"/>
  <c r="I104" i="9" s="1"/>
  <c r="P105" i="9"/>
  <c r="I105" i="9" s="1"/>
  <c r="P106" i="9"/>
  <c r="I106" i="9" s="1"/>
  <c r="P107" i="9"/>
  <c r="I107" i="9"/>
  <c r="Q107" i="9" s="1"/>
  <c r="Q106" i="9" s="1"/>
  <c r="Q104" i="9" s="1"/>
  <c r="P108" i="9"/>
  <c r="I108" i="9" s="1"/>
  <c r="P109" i="9"/>
  <c r="I109" i="9"/>
  <c r="Q109" i="9" s="1"/>
  <c r="P110" i="9"/>
  <c r="I110" i="9" s="1"/>
  <c r="P111" i="9"/>
  <c r="I111" i="9"/>
  <c r="P112" i="9"/>
  <c r="I112" i="9" s="1"/>
  <c r="Q112" i="9" s="1"/>
  <c r="P113" i="9"/>
  <c r="I113" i="9" s="1"/>
  <c r="Q113" i="9" s="1"/>
  <c r="P114" i="9"/>
  <c r="I114" i="9" s="1"/>
  <c r="P115" i="9"/>
  <c r="I115" i="9"/>
  <c r="Q115" i="9" s="1"/>
  <c r="Q114" i="9" s="1"/>
  <c r="P116" i="9"/>
  <c r="I116" i="9" s="1"/>
  <c r="P117" i="9"/>
  <c r="I117" i="9"/>
  <c r="P118" i="9"/>
  <c r="I118" i="9" s="1"/>
  <c r="P119" i="9"/>
  <c r="I119" i="9"/>
  <c r="P120" i="9"/>
  <c r="I120" i="9" s="1"/>
  <c r="Q120" i="9" s="1"/>
  <c r="Q119" i="9" s="1"/>
  <c r="P121" i="9"/>
  <c r="I121" i="9" s="1"/>
  <c r="P122" i="9"/>
  <c r="I122" i="9" s="1"/>
  <c r="Q122" i="9" s="1"/>
  <c r="Q121" i="9" s="1"/>
  <c r="P123" i="9"/>
  <c r="I123" i="9"/>
  <c r="P124" i="9"/>
  <c r="I124" i="9" s="1"/>
  <c r="P125" i="9"/>
  <c r="I125" i="9"/>
  <c r="P126" i="9"/>
  <c r="I126" i="9" s="1"/>
  <c r="Q126" i="9" s="1"/>
  <c r="Q125" i="9" s="1"/>
  <c r="P127" i="9"/>
  <c r="I127" i="9"/>
  <c r="Q127" i="9" s="1"/>
  <c r="P128" i="9"/>
  <c r="I128" i="9" s="1"/>
  <c r="P129" i="9"/>
  <c r="I129" i="9" s="1"/>
  <c r="Q129" i="9" s="1"/>
  <c r="P130" i="9"/>
  <c r="I130" i="9" s="1"/>
  <c r="Q130" i="9" s="1"/>
  <c r="P131" i="9"/>
  <c r="I131" i="9"/>
  <c r="P132" i="9"/>
  <c r="I132" i="9" s="1"/>
  <c r="P133" i="9"/>
  <c r="I133" i="9"/>
  <c r="Q133" i="9" s="1"/>
  <c r="P134" i="9"/>
  <c r="P135" i="9"/>
  <c r="I135" i="9"/>
  <c r="P136" i="9"/>
  <c r="I136" i="9" s="1"/>
  <c r="Q136" i="9" s="1"/>
  <c r="P137" i="9"/>
  <c r="I137" i="9" s="1"/>
  <c r="Q137" i="9" s="1"/>
  <c r="S137" i="9" s="1"/>
  <c r="V137" i="9" s="1"/>
  <c r="S11" i="9"/>
  <c r="N28" i="9"/>
  <c r="M28" i="9"/>
  <c r="L28" i="9"/>
  <c r="K28" i="9"/>
  <c r="J28" i="9"/>
  <c r="O28" i="9"/>
  <c r="V39" i="9"/>
  <c r="V29" i="9"/>
  <c r="V34" i="9"/>
  <c r="V75" i="9"/>
  <c r="V64" i="9" s="1"/>
  <c r="V25" i="9"/>
  <c r="V24" i="9"/>
  <c r="P24" i="9"/>
  <c r="I24" i="9" s="1"/>
  <c r="Q24" i="9" s="1"/>
  <c r="P25" i="9"/>
  <c r="I25" i="9" s="1"/>
  <c r="Q25" i="9" s="1"/>
  <c r="P23" i="9"/>
  <c r="I23" i="9"/>
  <c r="Q23" i="9"/>
  <c r="P22" i="9"/>
  <c r="I22" i="9" s="1"/>
  <c r="Q22" i="9" s="1"/>
  <c r="P21" i="9"/>
  <c r="I21" i="9" s="1"/>
  <c r="Q21" i="9" s="1"/>
  <c r="V23" i="9"/>
  <c r="V22" i="9"/>
  <c r="V21" i="9"/>
  <c r="V130" i="9"/>
  <c r="V129" i="9"/>
  <c r="V127" i="9"/>
  <c r="V126" i="9"/>
  <c r="V125" i="9" s="1"/>
  <c r="V123" i="9" s="1"/>
  <c r="V117" i="9"/>
  <c r="V116" i="9" s="1"/>
  <c r="V115" i="9"/>
  <c r="V114" i="9" s="1"/>
  <c r="V113" i="9"/>
  <c r="V112" i="9"/>
  <c r="V111" i="9" s="1"/>
  <c r="V110" i="9" s="1"/>
  <c r="V109" i="9"/>
  <c r="V108" i="9" s="1"/>
  <c r="V107" i="9"/>
  <c r="V106" i="9"/>
  <c r="V104" i="9" s="1"/>
  <c r="V103" i="9"/>
  <c r="V102" i="9" s="1"/>
  <c r="V101" i="9"/>
  <c r="V100" i="9"/>
  <c r="V99" i="9"/>
  <c r="V98" i="9"/>
  <c r="V87" i="9"/>
  <c r="V86" i="9"/>
  <c r="V84" i="9"/>
  <c r="V83" i="9"/>
  <c r="V26" i="9"/>
  <c r="V20" i="9"/>
  <c r="U135" i="9"/>
  <c r="T135" i="9"/>
  <c r="U128" i="9"/>
  <c r="T128" i="9"/>
  <c r="U125" i="9"/>
  <c r="U123" i="9" s="1"/>
  <c r="T125" i="9"/>
  <c r="T123" i="9" s="1"/>
  <c r="U121" i="9"/>
  <c r="T121" i="9"/>
  <c r="U119" i="9"/>
  <c r="U118" i="9" s="1"/>
  <c r="T119" i="9"/>
  <c r="U116" i="9"/>
  <c r="T116" i="9"/>
  <c r="U114" i="9"/>
  <c r="U110" i="9" s="1"/>
  <c r="T114" i="9"/>
  <c r="T110" i="9" s="1"/>
  <c r="U111" i="9"/>
  <c r="T111" i="9"/>
  <c r="U108" i="9"/>
  <c r="U104" i="9" s="1"/>
  <c r="T108" i="9"/>
  <c r="U106" i="9"/>
  <c r="T106" i="9"/>
  <c r="U102" i="9"/>
  <c r="T102" i="9"/>
  <c r="U100" i="9"/>
  <c r="T100" i="9"/>
  <c r="U19" i="9"/>
  <c r="T19" i="9"/>
  <c r="T10" i="9" s="1"/>
  <c r="U11" i="9"/>
  <c r="T11" i="9"/>
  <c r="R111" i="9"/>
  <c r="R102" i="9"/>
  <c r="S102" i="9"/>
  <c r="R135" i="9"/>
  <c r="R128" i="9"/>
  <c r="R125" i="9"/>
  <c r="R123" i="9" s="1"/>
  <c r="R121" i="9"/>
  <c r="R119" i="9"/>
  <c r="R118" i="9" s="1"/>
  <c r="R116" i="9"/>
  <c r="R114" i="9"/>
  <c r="R110" i="9" s="1"/>
  <c r="R108" i="9"/>
  <c r="R106" i="9"/>
  <c r="R104" i="9" s="1"/>
  <c r="R100" i="9"/>
  <c r="R19" i="9"/>
  <c r="R10" i="9" s="1"/>
  <c r="R11" i="9"/>
  <c r="S100" i="9"/>
  <c r="U134" i="9"/>
  <c r="U132" i="9" s="1"/>
  <c r="U131" i="9" s="1"/>
  <c r="U218" i="9" s="1"/>
  <c r="Q117" i="9"/>
  <c r="Q103" i="9"/>
  <c r="Q84" i="9"/>
  <c r="M64" i="9"/>
  <c r="S64" i="9"/>
  <c r="L64" i="9"/>
  <c r="K64" i="9"/>
  <c r="R64" i="9"/>
  <c r="U64" i="9"/>
  <c r="J64" i="9"/>
  <c r="N64" i="9"/>
  <c r="T64" i="9"/>
  <c r="V128" i="9"/>
  <c r="V91" i="9"/>
  <c r="V88" i="9" s="1"/>
  <c r="S81" i="9"/>
  <c r="U81" i="9"/>
  <c r="U10" i="9"/>
  <c r="T81" i="9"/>
  <c r="V85" i="9"/>
  <c r="R81" i="9"/>
  <c r="Q91" i="9"/>
  <c r="Q116" i="9"/>
  <c r="V136" i="9"/>
  <c r="V120" i="9"/>
  <c r="V119" i="9" s="1"/>
  <c r="V122" i="9"/>
  <c r="V121" i="9" s="1"/>
  <c r="V133" i="9"/>
  <c r="Q88" i="9"/>
  <c r="V97" i="9"/>
  <c r="V96" i="9" s="1"/>
  <c r="V95" i="9" s="1"/>
  <c r="V217" i="9"/>
  <c r="P217" i="9"/>
  <c r="I217" i="9" s="1"/>
  <c r="Q217" i="9" s="1"/>
  <c r="V216" i="9"/>
  <c r="J216" i="9"/>
  <c r="P216" i="9"/>
  <c r="I216" i="9" s="1"/>
  <c r="Q216" i="9" s="1"/>
  <c r="V215" i="9"/>
  <c r="K215" i="9"/>
  <c r="K213" i="9" s="1"/>
  <c r="J215" i="9"/>
  <c r="J213" i="9" s="1"/>
  <c r="J206" i="9" s="1"/>
  <c r="V214" i="9"/>
  <c r="V213" i="9" s="1"/>
  <c r="J214" i="9"/>
  <c r="P214" i="9" s="1"/>
  <c r="I214" i="9" s="1"/>
  <c r="Q214" i="9" s="1"/>
  <c r="U213" i="9"/>
  <c r="S213" i="9"/>
  <c r="S206" i="9" s="1"/>
  <c r="R213" i="9"/>
  <c r="R206" i="9" s="1"/>
  <c r="O213" i="9"/>
  <c r="N213" i="9"/>
  <c r="M213" i="9"/>
  <c r="M206" i="9" s="1"/>
  <c r="L213" i="9"/>
  <c r="V212" i="9"/>
  <c r="P212" i="9"/>
  <c r="I212" i="9" s="1"/>
  <c r="Q212" i="9" s="1"/>
  <c r="V211" i="9"/>
  <c r="P211" i="9"/>
  <c r="I211" i="9" s="1"/>
  <c r="Q211" i="9" s="1"/>
  <c r="V210" i="9"/>
  <c r="J210" i="9"/>
  <c r="P210" i="9" s="1"/>
  <c r="I210" i="9" s="1"/>
  <c r="Q210" i="9" s="1"/>
  <c r="V209" i="9"/>
  <c r="K209" i="9"/>
  <c r="P209" i="9" s="1"/>
  <c r="J209" i="9"/>
  <c r="V208" i="9"/>
  <c r="K208" i="9"/>
  <c r="J208" i="9"/>
  <c r="P208" i="9" s="1"/>
  <c r="P207" i="9" s="1"/>
  <c r="I207" i="9" s="1"/>
  <c r="U207" i="9"/>
  <c r="S207" i="9"/>
  <c r="R207" i="9"/>
  <c r="O207" i="9"/>
  <c r="O206" i="9" s="1"/>
  <c r="N207" i="9"/>
  <c r="M207" i="9"/>
  <c r="L207" i="9"/>
  <c r="H206" i="9"/>
  <c r="V205" i="9"/>
  <c r="P205" i="9"/>
  <c r="I205" i="9"/>
  <c r="Q205" i="9"/>
  <c r="V204" i="9"/>
  <c r="J204" i="9"/>
  <c r="P204" i="9"/>
  <c r="I204" i="9"/>
  <c r="Q204" i="9" s="1"/>
  <c r="V203" i="9"/>
  <c r="K203" i="9"/>
  <c r="J203" i="9"/>
  <c r="P203" i="9" s="1"/>
  <c r="I203" i="9" s="1"/>
  <c r="Q203" i="9" s="1"/>
  <c r="V202" i="9"/>
  <c r="P202" i="9"/>
  <c r="I202" i="9" s="1"/>
  <c r="Q202" i="9" s="1"/>
  <c r="V201" i="9"/>
  <c r="V198" i="9" s="1"/>
  <c r="V191" i="9" s="1"/>
  <c r="J201" i="9"/>
  <c r="P201" i="9"/>
  <c r="I201" i="9" s="1"/>
  <c r="Q201" i="9" s="1"/>
  <c r="V200" i="9"/>
  <c r="K200" i="9"/>
  <c r="K198" i="9" s="1"/>
  <c r="J200" i="9"/>
  <c r="V199" i="9"/>
  <c r="J199" i="9"/>
  <c r="U198" i="9"/>
  <c r="S198" i="9"/>
  <c r="R198" i="9"/>
  <c r="R191" i="9" s="1"/>
  <c r="O198" i="9"/>
  <c r="O191" i="9" s="1"/>
  <c r="N198" i="9"/>
  <c r="M198" i="9"/>
  <c r="L198" i="9"/>
  <c r="V197" i="9"/>
  <c r="P197" i="9"/>
  <c r="I197" i="9" s="1"/>
  <c r="Q197" i="9" s="1"/>
  <c r="V196" i="9"/>
  <c r="P196" i="9"/>
  <c r="I196" i="9" s="1"/>
  <c r="Q196" i="9" s="1"/>
  <c r="V195" i="9"/>
  <c r="V192" i="9" s="1"/>
  <c r="J195" i="9"/>
  <c r="P195" i="9" s="1"/>
  <c r="I195" i="9" s="1"/>
  <c r="Q195" i="9" s="1"/>
  <c r="V194" i="9"/>
  <c r="K194" i="9"/>
  <c r="J194" i="9"/>
  <c r="J192" i="9" s="1"/>
  <c r="V193" i="9"/>
  <c r="K193" i="9"/>
  <c r="J193" i="9"/>
  <c r="P193" i="9" s="1"/>
  <c r="I193" i="9" s="1"/>
  <c r="Q193" i="9" s="1"/>
  <c r="U192" i="9"/>
  <c r="U191" i="9" s="1"/>
  <c r="S192" i="9"/>
  <c r="R192" i="9"/>
  <c r="O192" i="9"/>
  <c r="N192" i="9"/>
  <c r="N191" i="9" s="1"/>
  <c r="M192" i="9"/>
  <c r="L192" i="9"/>
  <c r="H191" i="9"/>
  <c r="V190" i="9"/>
  <c r="P190" i="9"/>
  <c r="I190" i="9" s="1"/>
  <c r="Q190" i="9" s="1"/>
  <c r="V189" i="9"/>
  <c r="J189" i="9"/>
  <c r="P189" i="9" s="1"/>
  <c r="V188" i="9"/>
  <c r="K188" i="9"/>
  <c r="K186" i="9" s="1"/>
  <c r="J188" i="9"/>
  <c r="P188" i="9" s="1"/>
  <c r="I188" i="9" s="1"/>
  <c r="Q188" i="9" s="1"/>
  <c r="V187" i="9"/>
  <c r="V186" i="9" s="1"/>
  <c r="J187" i="9"/>
  <c r="P187" i="9" s="1"/>
  <c r="I187" i="9" s="1"/>
  <c r="Q187" i="9" s="1"/>
  <c r="U186" i="9"/>
  <c r="S186" i="9"/>
  <c r="R186" i="9"/>
  <c r="O186" i="9"/>
  <c r="N186" i="9"/>
  <c r="M186" i="9"/>
  <c r="M179" i="9" s="1"/>
  <c r="L186" i="9"/>
  <c r="V185" i="9"/>
  <c r="P185" i="9"/>
  <c r="I185" i="9" s="1"/>
  <c r="Q185" i="9" s="1"/>
  <c r="V184" i="9"/>
  <c r="P184" i="9"/>
  <c r="I184" i="9" s="1"/>
  <c r="Q184" i="9" s="1"/>
  <c r="V183" i="9"/>
  <c r="J183" i="9"/>
  <c r="P183" i="9" s="1"/>
  <c r="V182" i="9"/>
  <c r="K182" i="9"/>
  <c r="J182" i="9"/>
  <c r="V181" i="9"/>
  <c r="K181" i="9"/>
  <c r="J181" i="9"/>
  <c r="U180" i="9"/>
  <c r="S180" i="9"/>
  <c r="R180" i="9"/>
  <c r="O180" i="9"/>
  <c r="N180" i="9"/>
  <c r="M180" i="9"/>
  <c r="L180" i="9"/>
  <c r="H179" i="9"/>
  <c r="K19" i="9"/>
  <c r="P20" i="9"/>
  <c r="S19" i="9"/>
  <c r="S10" i="9" s="1"/>
  <c r="S218" i="9" s="1"/>
  <c r="O19" i="9"/>
  <c r="N19" i="9"/>
  <c r="M19" i="9"/>
  <c r="L19" i="9"/>
  <c r="L10" i="9" s="1"/>
  <c r="V18" i="9"/>
  <c r="P18" i="9"/>
  <c r="I18" i="9"/>
  <c r="Q18" i="9" s="1"/>
  <c r="V13" i="9"/>
  <c r="V11" i="9" s="1"/>
  <c r="V10" i="9" s="1"/>
  <c r="V12" i="9"/>
  <c r="O11" i="9"/>
  <c r="N11" i="9"/>
  <c r="M11" i="9"/>
  <c r="M10" i="9" s="1"/>
  <c r="L11" i="9"/>
  <c r="O179" i="9"/>
  <c r="S179" i="9"/>
  <c r="L179" i="9"/>
  <c r="U179" i="9"/>
  <c r="V207" i="9"/>
  <c r="P200" i="9"/>
  <c r="I200" i="9" s="1"/>
  <c r="Q200" i="9" s="1"/>
  <c r="P26" i="9"/>
  <c r="I26" i="9" s="1"/>
  <c r="Q26" i="9" s="1"/>
  <c r="J207" i="9"/>
  <c r="S191" i="9"/>
  <c r="K192" i="9"/>
  <c r="K191" i="9"/>
  <c r="K11" i="9"/>
  <c r="K10" i="9" s="1"/>
  <c r="R179" i="9"/>
  <c r="I209" i="9"/>
  <c r="Q209" i="9" s="1"/>
  <c r="N206" i="9"/>
  <c r="U206" i="9"/>
  <c r="P215" i="9"/>
  <c r="I215" i="9" s="1"/>
  <c r="Q215" i="9" s="1"/>
  <c r="Q213" i="9" s="1"/>
  <c r="P12" i="9"/>
  <c r="I12" i="9" s="1"/>
  <c r="Q12" i="9" s="1"/>
  <c r="J19" i="9"/>
  <c r="N10" i="9"/>
  <c r="K207" i="9"/>
  <c r="K206" i="9" s="1"/>
  <c r="M191" i="9"/>
  <c r="O10" i="9"/>
  <c r="I208" i="9"/>
  <c r="Q208" i="9" s="1"/>
  <c r="Q207" i="9" s="1"/>
  <c r="L206" i="9"/>
  <c r="P13" i="9"/>
  <c r="I13" i="9" s="1"/>
  <c r="Q13" i="9" s="1"/>
  <c r="N179" i="9"/>
  <c r="L191" i="9"/>
  <c r="V19" i="9"/>
  <c r="I20" i="9"/>
  <c r="Q20" i="9" s="1"/>
  <c r="J11" i="9"/>
  <c r="J180" i="9"/>
  <c r="P182" i="9"/>
  <c r="I182" i="9" s="1"/>
  <c r="Q182" i="9" s="1"/>
  <c r="P194" i="9"/>
  <c r="P192" i="9" s="1"/>
  <c r="I194" i="9"/>
  <c r="Q194" i="9" s="1"/>
  <c r="V206" i="9"/>
  <c r="J10" i="9"/>
  <c r="P11" i="9"/>
  <c r="I11" i="9" s="1"/>
  <c r="S21" i="1"/>
  <c r="N21" i="1"/>
  <c r="G21" i="1" s="1"/>
  <c r="O21" i="1" s="1"/>
  <c r="S20" i="1"/>
  <c r="N20" i="1"/>
  <c r="G20" i="1" s="1"/>
  <c r="O20" i="1" s="1"/>
  <c r="S19" i="1"/>
  <c r="I17" i="1"/>
  <c r="I10" i="1" s="1"/>
  <c r="N19" i="1"/>
  <c r="S18" i="1"/>
  <c r="H17" i="1"/>
  <c r="R17" i="1"/>
  <c r="Q17" i="1"/>
  <c r="P17" i="1"/>
  <c r="M17" i="1"/>
  <c r="L17" i="1"/>
  <c r="L10" i="1" s="1"/>
  <c r="K17" i="1"/>
  <c r="K10" i="1" s="1"/>
  <c r="J17" i="1"/>
  <c r="S16" i="1"/>
  <c r="N16" i="1"/>
  <c r="G16" i="1" s="1"/>
  <c r="O16" i="1" s="1"/>
  <c r="S15" i="1"/>
  <c r="N15" i="1"/>
  <c r="G15" i="1" s="1"/>
  <c r="O15" i="1" s="1"/>
  <c r="S14" i="1"/>
  <c r="H14" i="1"/>
  <c r="N14" i="1" s="1"/>
  <c r="G14" i="1" s="1"/>
  <c r="O14" i="1" s="1"/>
  <c r="S13" i="1"/>
  <c r="I13" i="1"/>
  <c r="H13" i="1"/>
  <c r="S12" i="1"/>
  <c r="S11" i="1" s="1"/>
  <c r="S10" i="1" s="1"/>
  <c r="I12" i="1"/>
  <c r="I11" i="1" s="1"/>
  <c r="H12" i="1"/>
  <c r="R11" i="1"/>
  <c r="R10" i="1"/>
  <c r="Q11" i="1"/>
  <c r="Q10" i="1" s="1"/>
  <c r="P11" i="1"/>
  <c r="P10" i="1" s="1"/>
  <c r="M11" i="1"/>
  <c r="M10" i="1" s="1"/>
  <c r="L11" i="1"/>
  <c r="K11" i="1"/>
  <c r="J11" i="1"/>
  <c r="F10" i="1"/>
  <c r="S93" i="1"/>
  <c r="N93" i="1"/>
  <c r="G93" i="1" s="1"/>
  <c r="O93" i="1" s="1"/>
  <c r="S92" i="1"/>
  <c r="S89" i="1" s="1"/>
  <c r="H92" i="1"/>
  <c r="N92" i="1" s="1"/>
  <c r="G92" i="1" s="1"/>
  <c r="O92" i="1" s="1"/>
  <c r="S91" i="1"/>
  <c r="I91" i="1"/>
  <c r="H91" i="1"/>
  <c r="N91" i="1" s="1"/>
  <c r="S90" i="1"/>
  <c r="H90" i="1"/>
  <c r="N90" i="1"/>
  <c r="G90" i="1" s="1"/>
  <c r="O90" i="1" s="1"/>
  <c r="R89" i="1"/>
  <c r="Q89" i="1"/>
  <c r="P89" i="1"/>
  <c r="M89" i="1"/>
  <c r="L89" i="1"/>
  <c r="L82" i="1" s="1"/>
  <c r="K89" i="1"/>
  <c r="J89" i="1"/>
  <c r="I89" i="1"/>
  <c r="S88" i="1"/>
  <c r="N88" i="1"/>
  <c r="G88" i="1" s="1"/>
  <c r="O88" i="1" s="1"/>
  <c r="S87" i="1"/>
  <c r="N87" i="1"/>
  <c r="G87" i="1" s="1"/>
  <c r="O87" i="1" s="1"/>
  <c r="S86" i="1"/>
  <c r="S83" i="1" s="1"/>
  <c r="H86" i="1"/>
  <c r="N86" i="1" s="1"/>
  <c r="S85" i="1"/>
  <c r="I85" i="1"/>
  <c r="I83" i="1" s="1"/>
  <c r="I82" i="1" s="1"/>
  <c r="H85" i="1"/>
  <c r="N85" i="1" s="1"/>
  <c r="G85" i="1" s="1"/>
  <c r="O85" i="1" s="1"/>
  <c r="S84" i="1"/>
  <c r="I84" i="1"/>
  <c r="H84" i="1"/>
  <c r="R83" i="1"/>
  <c r="R82" i="1" s="1"/>
  <c r="Q83" i="1"/>
  <c r="P83" i="1"/>
  <c r="P82" i="1" s="1"/>
  <c r="M83" i="1"/>
  <c r="L83" i="1"/>
  <c r="K83" i="1"/>
  <c r="K82" i="1" s="1"/>
  <c r="J83" i="1"/>
  <c r="J82" i="1" s="1"/>
  <c r="F82" i="1"/>
  <c r="S81" i="1"/>
  <c r="N81" i="1"/>
  <c r="G81" i="1" s="1"/>
  <c r="O81" i="1" s="1"/>
  <c r="S80" i="1"/>
  <c r="H80" i="1"/>
  <c r="N80" i="1" s="1"/>
  <c r="G80" i="1" s="1"/>
  <c r="O80" i="1" s="1"/>
  <c r="S79" i="1"/>
  <c r="I79" i="1"/>
  <c r="I77" i="1" s="1"/>
  <c r="H79" i="1"/>
  <c r="N79" i="1"/>
  <c r="G79" i="1" s="1"/>
  <c r="O79" i="1" s="1"/>
  <c r="S78" i="1"/>
  <c r="S77" i="1" s="1"/>
  <c r="H78" i="1"/>
  <c r="N78" i="1" s="1"/>
  <c r="R77" i="1"/>
  <c r="Q77" i="1"/>
  <c r="P77" i="1"/>
  <c r="M77" i="1"/>
  <c r="L77" i="1"/>
  <c r="K77" i="1"/>
  <c r="J77" i="1"/>
  <c r="J70" i="1" s="1"/>
  <c r="S76" i="1"/>
  <c r="N76" i="1"/>
  <c r="G76" i="1" s="1"/>
  <c r="O76" i="1" s="1"/>
  <c r="S75" i="1"/>
  <c r="N75" i="1"/>
  <c r="G75" i="1" s="1"/>
  <c r="O75" i="1" s="1"/>
  <c r="S74" i="1"/>
  <c r="H74" i="1"/>
  <c r="N74" i="1" s="1"/>
  <c r="G74" i="1" s="1"/>
  <c r="O74" i="1" s="1"/>
  <c r="S73" i="1"/>
  <c r="S71" i="1" s="1"/>
  <c r="I73" i="1"/>
  <c r="H73" i="1"/>
  <c r="S72" i="1"/>
  <c r="I72" i="1"/>
  <c r="H72" i="1"/>
  <c r="R71" i="1"/>
  <c r="R70" i="1"/>
  <c r="Q71" i="1"/>
  <c r="Q70" i="1" s="1"/>
  <c r="P71" i="1"/>
  <c r="M71" i="1"/>
  <c r="L71" i="1"/>
  <c r="K71" i="1"/>
  <c r="K70" i="1"/>
  <c r="J71" i="1"/>
  <c r="F70" i="1"/>
  <c r="S69" i="1"/>
  <c r="N69" i="1"/>
  <c r="G69" i="1"/>
  <c r="O69" i="1"/>
  <c r="S68" i="1"/>
  <c r="H68" i="1"/>
  <c r="N68" i="1"/>
  <c r="G68" i="1"/>
  <c r="O68" i="1" s="1"/>
  <c r="S67" i="1"/>
  <c r="I67" i="1"/>
  <c r="I65" i="1"/>
  <c r="H67" i="1"/>
  <c r="N67" i="1" s="1"/>
  <c r="S66" i="1"/>
  <c r="S65" i="1" s="1"/>
  <c r="H66" i="1"/>
  <c r="N66" i="1"/>
  <c r="R65" i="1"/>
  <c r="Q65" i="1"/>
  <c r="Q58" i="1" s="1"/>
  <c r="P65" i="1"/>
  <c r="M65" i="1"/>
  <c r="L65" i="1"/>
  <c r="K65" i="1"/>
  <c r="K58" i="1" s="1"/>
  <c r="J65" i="1"/>
  <c r="S64" i="1"/>
  <c r="N64" i="1"/>
  <c r="G64" i="1" s="1"/>
  <c r="O64" i="1" s="1"/>
  <c r="S63" i="1"/>
  <c r="N63" i="1"/>
  <c r="G63" i="1" s="1"/>
  <c r="O63" i="1" s="1"/>
  <c r="S62" i="1"/>
  <c r="H62" i="1"/>
  <c r="N62" i="1" s="1"/>
  <c r="S61" i="1"/>
  <c r="I61" i="1"/>
  <c r="H61" i="1"/>
  <c r="N61" i="1"/>
  <c r="G61" i="1" s="1"/>
  <c r="O61" i="1" s="1"/>
  <c r="S60" i="1"/>
  <c r="S59" i="1" s="1"/>
  <c r="S58" i="1" s="1"/>
  <c r="I60" i="1"/>
  <c r="I59" i="1"/>
  <c r="H60" i="1"/>
  <c r="H59" i="1" s="1"/>
  <c r="R59" i="1"/>
  <c r="Q59" i="1"/>
  <c r="P59" i="1"/>
  <c r="M59" i="1"/>
  <c r="M58" i="1" s="1"/>
  <c r="L59" i="1"/>
  <c r="K59" i="1"/>
  <c r="J59" i="1"/>
  <c r="J58" i="1" s="1"/>
  <c r="F58" i="1"/>
  <c r="S57" i="1"/>
  <c r="N57" i="1"/>
  <c r="G57" i="1" s="1"/>
  <c r="O57" i="1" s="1"/>
  <c r="S56" i="1"/>
  <c r="H56" i="1"/>
  <c r="N56" i="1" s="1"/>
  <c r="S55" i="1"/>
  <c r="I55" i="1"/>
  <c r="N55" i="1" s="1"/>
  <c r="G55" i="1" s="1"/>
  <c r="O55" i="1" s="1"/>
  <c r="I53" i="1"/>
  <c r="I46" i="1" s="1"/>
  <c r="H55" i="1"/>
  <c r="S54" i="1"/>
  <c r="H54" i="1"/>
  <c r="N54" i="1"/>
  <c r="G54" i="1" s="1"/>
  <c r="O54" i="1" s="1"/>
  <c r="R53" i="1"/>
  <c r="Q53" i="1"/>
  <c r="P53" i="1"/>
  <c r="M53" i="1"/>
  <c r="L53" i="1"/>
  <c r="K53" i="1"/>
  <c r="J53" i="1"/>
  <c r="S52" i="1"/>
  <c r="N52" i="1"/>
  <c r="G52" i="1" s="1"/>
  <c r="O52" i="1" s="1"/>
  <c r="S51" i="1"/>
  <c r="N51" i="1"/>
  <c r="G51" i="1" s="1"/>
  <c r="O51" i="1" s="1"/>
  <c r="S50" i="1"/>
  <c r="H50" i="1"/>
  <c r="N50" i="1" s="1"/>
  <c r="G50" i="1" s="1"/>
  <c r="O50" i="1" s="1"/>
  <c r="S49" i="1"/>
  <c r="I49" i="1"/>
  <c r="H49" i="1"/>
  <c r="S48" i="1"/>
  <c r="S47" i="1" s="1"/>
  <c r="I48" i="1"/>
  <c r="H48" i="1"/>
  <c r="N48" i="1" s="1"/>
  <c r="R47" i="1"/>
  <c r="R46" i="1" s="1"/>
  <c r="Q47" i="1"/>
  <c r="P47" i="1"/>
  <c r="M47" i="1"/>
  <c r="L47" i="1"/>
  <c r="K47" i="1"/>
  <c r="J47" i="1"/>
  <c r="Q46" i="1"/>
  <c r="F46" i="1"/>
  <c r="S45" i="1"/>
  <c r="N45" i="1"/>
  <c r="G45" i="1"/>
  <c r="O45" i="1" s="1"/>
  <c r="S44" i="1"/>
  <c r="H44" i="1"/>
  <c r="N44" i="1" s="1"/>
  <c r="G44" i="1" s="1"/>
  <c r="O44" i="1" s="1"/>
  <c r="S43" i="1"/>
  <c r="S41" i="1" s="1"/>
  <c r="I43" i="1"/>
  <c r="N43" i="1" s="1"/>
  <c r="G43" i="1" s="1"/>
  <c r="O43" i="1" s="1"/>
  <c r="H43" i="1"/>
  <c r="S42" i="1"/>
  <c r="H42" i="1"/>
  <c r="H41" i="1" s="1"/>
  <c r="N42" i="1"/>
  <c r="R41" i="1"/>
  <c r="Q41" i="1"/>
  <c r="P41" i="1"/>
  <c r="M41" i="1"/>
  <c r="M34" i="1" s="1"/>
  <c r="L41" i="1"/>
  <c r="K41" i="1"/>
  <c r="J41" i="1"/>
  <c r="I41" i="1"/>
  <c r="S40" i="1"/>
  <c r="N40" i="1"/>
  <c r="G40" i="1" s="1"/>
  <c r="O40" i="1" s="1"/>
  <c r="S39" i="1"/>
  <c r="N39" i="1"/>
  <c r="G39" i="1" s="1"/>
  <c r="O39" i="1" s="1"/>
  <c r="S38" i="1"/>
  <c r="H38" i="1"/>
  <c r="N38" i="1" s="1"/>
  <c r="S37" i="1"/>
  <c r="S35" i="1" s="1"/>
  <c r="S34" i="1" s="1"/>
  <c r="I37" i="1"/>
  <c r="N37" i="1" s="1"/>
  <c r="G37" i="1" s="1"/>
  <c r="O37" i="1" s="1"/>
  <c r="H37" i="1"/>
  <c r="S36" i="1"/>
  <c r="I36" i="1"/>
  <c r="H36" i="1"/>
  <c r="R35" i="1"/>
  <c r="R34" i="1" s="1"/>
  <c r="Q35" i="1"/>
  <c r="Q34" i="1" s="1"/>
  <c r="P35" i="1"/>
  <c r="P34" i="1" s="1"/>
  <c r="M35" i="1"/>
  <c r="L35" i="1"/>
  <c r="K35" i="1"/>
  <c r="J35" i="1"/>
  <c r="J34" i="1" s="1"/>
  <c r="K34" i="1"/>
  <c r="F34" i="1"/>
  <c r="Q82" i="1"/>
  <c r="J46" i="1"/>
  <c r="M70" i="1"/>
  <c r="M29" i="1"/>
  <c r="M22" i="1" s="1"/>
  <c r="M23" i="1"/>
  <c r="L46" i="1"/>
  <c r="H65" i="1"/>
  <c r="H58" i="1" s="1"/>
  <c r="R58" i="1"/>
  <c r="P70" i="1"/>
  <c r="N18" i="1"/>
  <c r="G18" i="1"/>
  <c r="O18" i="1" s="1"/>
  <c r="S53" i="1"/>
  <c r="P58" i="1"/>
  <c r="S17" i="1"/>
  <c r="L34" i="1"/>
  <c r="K46" i="1"/>
  <c r="H77" i="1"/>
  <c r="L70" i="1"/>
  <c r="S82" i="1"/>
  <c r="J10" i="1"/>
  <c r="N12" i="1"/>
  <c r="G12" i="1" s="1"/>
  <c r="O12" i="1" s="1"/>
  <c r="G19" i="1"/>
  <c r="O19" i="1" s="1"/>
  <c r="N84" i="1"/>
  <c r="G84" i="1" s="1"/>
  <c r="O84" i="1" s="1"/>
  <c r="I58" i="1"/>
  <c r="G66" i="1"/>
  <c r="O66" i="1" s="1"/>
  <c r="N60" i="1"/>
  <c r="G60" i="1" s="1"/>
  <c r="O60" i="1" s="1"/>
  <c r="I47" i="1"/>
  <c r="R29" i="1"/>
  <c r="Q29" i="1"/>
  <c r="P29" i="1"/>
  <c r="R23" i="1"/>
  <c r="Q23" i="1"/>
  <c r="P23" i="1"/>
  <c r="S28" i="1"/>
  <c r="S27" i="1"/>
  <c r="S26" i="1"/>
  <c r="S25" i="1"/>
  <c r="S24" i="1"/>
  <c r="S23" i="1" s="1"/>
  <c r="S33" i="1"/>
  <c r="S32" i="1"/>
  <c r="S31" i="1"/>
  <c r="S30" i="1"/>
  <c r="S29" i="1" s="1"/>
  <c r="H26" i="1"/>
  <c r="I25" i="1"/>
  <c r="H25" i="1"/>
  <c r="N25" i="1"/>
  <c r="G25" i="1" s="1"/>
  <c r="O25" i="1" s="1"/>
  <c r="L23" i="1"/>
  <c r="K23" i="1"/>
  <c r="J23" i="1"/>
  <c r="I24" i="1"/>
  <c r="I23" i="1" s="1"/>
  <c r="H32" i="1"/>
  <c r="N32" i="1"/>
  <c r="G32" i="1" s="1"/>
  <c r="O32" i="1" s="1"/>
  <c r="I31" i="1"/>
  <c r="N31" i="1" s="1"/>
  <c r="I29" i="1"/>
  <c r="I22" i="1" s="1"/>
  <c r="H31" i="1"/>
  <c r="L29" i="1"/>
  <c r="K29" i="1"/>
  <c r="J29" i="1"/>
  <c r="J22" i="1" s="1"/>
  <c r="H30" i="1"/>
  <c r="N30" i="1"/>
  <c r="G30" i="1" s="1"/>
  <c r="O30" i="1" s="1"/>
  <c r="N33" i="1"/>
  <c r="N28" i="1"/>
  <c r="G28" i="1" s="1"/>
  <c r="O28" i="1" s="1"/>
  <c r="N27" i="1"/>
  <c r="G27" i="1"/>
  <c r="O27" i="1" s="1"/>
  <c r="N26" i="1"/>
  <c r="G26" i="1" s="1"/>
  <c r="O26" i="1" s="1"/>
  <c r="H24" i="1"/>
  <c r="H23" i="1" s="1"/>
  <c r="F22" i="1"/>
  <c r="S46" i="1"/>
  <c r="Q22" i="1"/>
  <c r="R22" i="1"/>
  <c r="K22" i="1"/>
  <c r="L22" i="1"/>
  <c r="G33" i="1"/>
  <c r="O33" i="1" s="1"/>
  <c r="H29" i="1"/>
  <c r="H22" i="1" s="1"/>
  <c r="G31" i="1" l="1"/>
  <c r="O31" i="1" s="1"/>
  <c r="N29" i="1"/>
  <c r="L94" i="1"/>
  <c r="G56" i="1"/>
  <c r="O56" i="1" s="1"/>
  <c r="N53" i="1"/>
  <c r="G53" i="1" s="1"/>
  <c r="Q110" i="9"/>
  <c r="S94" i="1"/>
  <c r="Q94" i="1"/>
  <c r="N72" i="1"/>
  <c r="G72" i="1" s="1"/>
  <c r="O72" i="1" s="1"/>
  <c r="H71" i="1"/>
  <c r="H70" i="1" s="1"/>
  <c r="P22" i="1"/>
  <c r="H53" i="1"/>
  <c r="J94" i="1"/>
  <c r="I35" i="1"/>
  <c r="I34" i="1" s="1"/>
  <c r="I94" i="1" s="1"/>
  <c r="I71" i="1"/>
  <c r="I70" i="1" s="1"/>
  <c r="V180" i="9"/>
  <c r="V179" i="9" s="1"/>
  <c r="Q82" i="9"/>
  <c r="Q81" i="9" s="1"/>
  <c r="H83" i="1"/>
  <c r="L58" i="1"/>
  <c r="M82" i="1"/>
  <c r="H11" i="1"/>
  <c r="H10" i="1" s="1"/>
  <c r="P199" i="9"/>
  <c r="J198" i="9"/>
  <c r="J191" i="9" s="1"/>
  <c r="S22" i="1"/>
  <c r="N36" i="1"/>
  <c r="G36" i="1" s="1"/>
  <c r="O36" i="1" s="1"/>
  <c r="O35" i="1" s="1"/>
  <c r="H35" i="1"/>
  <c r="H34" i="1" s="1"/>
  <c r="G42" i="1"/>
  <c r="O42" i="1" s="1"/>
  <c r="N41" i="1"/>
  <c r="G41" i="1" s="1"/>
  <c r="P181" i="9"/>
  <c r="I181" i="9" s="1"/>
  <c r="Q181" i="9" s="1"/>
  <c r="Q180" i="9" s="1"/>
  <c r="K180" i="9"/>
  <c r="K179" i="9" s="1"/>
  <c r="N24" i="1"/>
  <c r="S70" i="1"/>
  <c r="P213" i="9"/>
  <c r="P19" i="9"/>
  <c r="P28" i="9"/>
  <c r="I28" i="9" s="1"/>
  <c r="Q28" i="9" s="1"/>
  <c r="N17" i="1"/>
  <c r="G17" i="1" s="1"/>
  <c r="H89" i="1"/>
  <c r="H82" i="1" s="1"/>
  <c r="N49" i="1"/>
  <c r="G49" i="1" s="1"/>
  <c r="O49" i="1" s="1"/>
  <c r="H47" i="1"/>
  <c r="Q192" i="9"/>
  <c r="I134" i="9"/>
  <c r="Q134" i="9" s="1"/>
  <c r="Q132" i="9" s="1"/>
  <c r="Q131" i="9" s="1"/>
  <c r="R134" i="9"/>
  <c r="Q111" i="9"/>
  <c r="O29" i="1"/>
  <c r="O17" i="1"/>
  <c r="R94" i="1"/>
  <c r="M46" i="1"/>
  <c r="K94" i="1"/>
  <c r="N13" i="1"/>
  <c r="N11" i="1" s="1"/>
  <c r="J186" i="9"/>
  <c r="J179" i="9" s="1"/>
  <c r="Q19" i="9"/>
  <c r="T104" i="9"/>
  <c r="T118" i="9"/>
  <c r="Q85" i="9"/>
  <c r="V82" i="9"/>
  <c r="V81" i="9" s="1"/>
  <c r="Q135" i="9"/>
  <c r="P46" i="1"/>
  <c r="P94" i="1" s="1"/>
  <c r="N73" i="1"/>
  <c r="G115" i="11"/>
  <c r="H113" i="11" s="1"/>
  <c r="G111" i="11"/>
  <c r="H111" i="11" s="1"/>
  <c r="E20" i="13"/>
  <c r="E21" i="13" s="1"/>
  <c r="F20" i="13"/>
  <c r="F21" i="13" s="1"/>
  <c r="D20" i="13"/>
  <c r="D21" i="13" s="1"/>
  <c r="G99" i="11"/>
  <c r="F29" i="13"/>
  <c r="E29" i="13"/>
  <c r="D29" i="13"/>
  <c r="G167" i="13"/>
  <c r="G107" i="11"/>
  <c r="H104" i="11" s="1"/>
  <c r="G103" i="11"/>
  <c r="H102" i="11" s="1"/>
  <c r="G38" i="1"/>
  <c r="O38" i="1" s="1"/>
  <c r="G78" i="1"/>
  <c r="O78" i="1" s="1"/>
  <c r="O77" i="1" s="1"/>
  <c r="N77" i="1"/>
  <c r="O41" i="1"/>
  <c r="O53" i="1"/>
  <c r="N89" i="1"/>
  <c r="G91" i="1"/>
  <c r="O91" i="1" s="1"/>
  <c r="O89" i="1" s="1"/>
  <c r="I189" i="9"/>
  <c r="Q189" i="9" s="1"/>
  <c r="Q186" i="9" s="1"/>
  <c r="Q179" i="9" s="1"/>
  <c r="P186" i="9"/>
  <c r="N47" i="1"/>
  <c r="G48" i="1"/>
  <c r="O48" i="1" s="1"/>
  <c r="O47" i="1" s="1"/>
  <c r="Q11" i="9"/>
  <c r="Q10" i="9"/>
  <c r="N71" i="1"/>
  <c r="G71" i="1" s="1"/>
  <c r="G73" i="1"/>
  <c r="O73" i="1" s="1"/>
  <c r="O71" i="1" s="1"/>
  <c r="G86" i="1"/>
  <c r="O86" i="1" s="1"/>
  <c r="O83" i="1" s="1"/>
  <c r="N83" i="1"/>
  <c r="G83" i="1" s="1"/>
  <c r="N59" i="1"/>
  <c r="G59" i="1" s="1"/>
  <c r="G62" i="1"/>
  <c r="O62" i="1" s="1"/>
  <c r="O59" i="1" s="1"/>
  <c r="G67" i="1"/>
  <c r="O67" i="1" s="1"/>
  <c r="O65" i="1" s="1"/>
  <c r="N65" i="1"/>
  <c r="Q206" i="9"/>
  <c r="I183" i="9"/>
  <c r="Q183" i="9" s="1"/>
  <c r="V135" i="9"/>
  <c r="I192" i="9"/>
  <c r="Q118" i="9"/>
  <c r="Q64" i="9"/>
  <c r="V118" i="9"/>
  <c r="Q128" i="9"/>
  <c r="Q123" i="9" s="1"/>
  <c r="Q218" i="9" s="1"/>
  <c r="I74" i="9"/>
  <c r="Q74" i="9" s="1"/>
  <c r="P180" i="9" l="1"/>
  <c r="I180" i="9" s="1"/>
  <c r="G13" i="1"/>
  <c r="O13" i="1" s="1"/>
  <c r="O11" i="1" s="1"/>
  <c r="O10" i="1" s="1"/>
  <c r="M94" i="1"/>
  <c r="N23" i="1"/>
  <c r="G23" i="1" s="1"/>
  <c r="G24" i="1"/>
  <c r="O24" i="1" s="1"/>
  <c r="O23" i="1" s="1"/>
  <c r="O22" i="1" s="1"/>
  <c r="H46" i="1"/>
  <c r="H94" i="1" s="1"/>
  <c r="G29" i="1"/>
  <c r="P206" i="9"/>
  <c r="I206" i="9" s="1"/>
  <c r="I213" i="9"/>
  <c r="O58" i="1"/>
  <c r="N35" i="1"/>
  <c r="R132" i="9"/>
  <c r="R131" i="9" s="1"/>
  <c r="R218" i="9" s="1"/>
  <c r="T134" i="9"/>
  <c r="I19" i="9"/>
  <c r="P10" i="9"/>
  <c r="I10" i="9" s="1"/>
  <c r="I199" i="9"/>
  <c r="Q199" i="9" s="1"/>
  <c r="Q198" i="9" s="1"/>
  <c r="Q191" i="9" s="1"/>
  <c r="P198" i="9"/>
  <c r="D30" i="13"/>
  <c r="H105" i="11"/>
  <c r="H114" i="11"/>
  <c r="H108" i="11"/>
  <c r="C10" i="13"/>
  <c r="H103" i="11"/>
  <c r="H101" i="11"/>
  <c r="C9" i="13"/>
  <c r="H107" i="11"/>
  <c r="C8" i="13"/>
  <c r="H115" i="11"/>
  <c r="H110" i="11"/>
  <c r="H106" i="11"/>
  <c r="H109" i="11"/>
  <c r="H100" i="11"/>
  <c r="C11" i="13"/>
  <c r="H99" i="11"/>
  <c r="H97" i="11"/>
  <c r="H112" i="11"/>
  <c r="H96" i="11"/>
  <c r="H98" i="11"/>
  <c r="E30" i="13"/>
  <c r="F30" i="13"/>
  <c r="G11" i="1"/>
  <c r="N10" i="1"/>
  <c r="G10" i="1" s="1"/>
  <c r="G89" i="1"/>
  <c r="N82" i="1"/>
  <c r="O82" i="1"/>
  <c r="I186" i="9"/>
  <c r="O46" i="1"/>
  <c r="G47" i="1"/>
  <c r="N46" i="1"/>
  <c r="G46" i="1" s="1"/>
  <c r="O34" i="1"/>
  <c r="G77" i="1"/>
  <c r="N70" i="1"/>
  <c r="G70" i="1" s="1"/>
  <c r="G35" i="1"/>
  <c r="N34" i="1"/>
  <c r="G34" i="1" s="1"/>
  <c r="N58" i="1"/>
  <c r="G58" i="1" s="1"/>
  <c r="G65" i="1"/>
  <c r="O70" i="1"/>
  <c r="V134" i="9" l="1"/>
  <c r="V132" i="9" s="1"/>
  <c r="V131" i="9" s="1"/>
  <c r="V218" i="9" s="1"/>
  <c r="T132" i="9"/>
  <c r="T131" i="9" s="1"/>
  <c r="T218" i="9" s="1"/>
  <c r="P179" i="9"/>
  <c r="I179" i="9" s="1"/>
  <c r="I198" i="9"/>
  <c r="P191" i="9"/>
  <c r="I191" i="9" s="1"/>
  <c r="N22" i="1"/>
  <c r="G22" i="1" s="1"/>
  <c r="G82" i="1"/>
  <c r="N94" i="1"/>
  <c r="O94" i="1"/>
</calcChain>
</file>

<file path=xl/comments1.xml><?xml version="1.0" encoding="utf-8"?>
<comments xmlns="http://schemas.openxmlformats.org/spreadsheetml/2006/main">
  <authors>
    <author>ADMIN</author>
  </authors>
  <commentList>
    <comment ref="R8" authorId="0" shapeId="0">
      <text>
        <r>
          <rPr>
            <b/>
            <sz val="9"/>
            <color indexed="81"/>
            <rFont val="Tahoma"/>
            <family val="2"/>
          </rPr>
          <t>ADMIN:</t>
        </r>
        <r>
          <rPr>
            <sz val="9"/>
            <color indexed="81"/>
            <rFont val="Tahoma"/>
            <family val="2"/>
          </rPr>
          <t xml:space="preserve">
FSM Gov't promised to UNDP to have a counterpart of $560,474 </t>
        </r>
      </text>
    </comment>
    <comment ref="E64" authorId="0" shapeId="0">
      <text>
        <r>
          <rPr>
            <b/>
            <sz val="9"/>
            <color indexed="81"/>
            <rFont val="Tahoma"/>
            <family val="2"/>
          </rPr>
          <t>ADMIN:</t>
        </r>
        <r>
          <rPr>
            <sz val="9"/>
            <color indexed="81"/>
            <rFont val="Tahoma"/>
            <family val="2"/>
          </rPr>
          <t xml:space="preserve">
validate what kind of support will be needed by the farmer cooperators to apply terrace farming practices
</t>
        </r>
      </text>
    </comment>
    <comment ref="E75" authorId="0" shapeId="0">
      <text>
        <r>
          <rPr>
            <b/>
            <sz val="9"/>
            <color indexed="81"/>
            <rFont val="Tahoma"/>
            <family val="2"/>
          </rPr>
          <t>ADMIN:</t>
        </r>
        <r>
          <rPr>
            <sz val="9"/>
            <color indexed="81"/>
            <rFont val="Tahoma"/>
            <family val="2"/>
          </rPr>
          <t xml:space="preserve">
Ascertain what the practice will be </t>
        </r>
      </text>
    </comment>
  </commentList>
</comments>
</file>

<file path=xl/sharedStrings.xml><?xml version="1.0" encoding="utf-8"?>
<sst xmlns="http://schemas.openxmlformats.org/spreadsheetml/2006/main" count="899" uniqueCount="300">
  <si>
    <t>Reference No.</t>
  </si>
  <si>
    <t>Quantity</t>
  </si>
  <si>
    <t>Unit price</t>
  </si>
  <si>
    <t>Detailed Work and Financial Plan</t>
  </si>
  <si>
    <t>REMARKS</t>
  </si>
  <si>
    <t>Project Title:</t>
  </si>
  <si>
    <t>Recipient:</t>
  </si>
  <si>
    <t>Implementation Period:</t>
  </si>
  <si>
    <t>Version:</t>
  </si>
  <si>
    <t>J</t>
  </si>
  <si>
    <t>F</t>
  </si>
  <si>
    <t>M</t>
  </si>
  <si>
    <t>A</t>
  </si>
  <si>
    <t>S</t>
  </si>
  <si>
    <t>O</t>
  </si>
  <si>
    <t>N</t>
  </si>
  <si>
    <t>D</t>
  </si>
  <si>
    <t>Output/ Major activity/ Sub activity</t>
  </si>
  <si>
    <t>Fund Sources</t>
  </si>
  <si>
    <t>Period Coverage</t>
  </si>
  <si>
    <t>Total Budget
(in FJD)</t>
  </si>
  <si>
    <t>National Budget</t>
  </si>
  <si>
    <t>SPC-R2R</t>
  </si>
  <si>
    <t>Others</t>
  </si>
  <si>
    <t>Workshop venue</t>
  </si>
  <si>
    <t>State of the Cost Report available</t>
  </si>
  <si>
    <t>Packgaging of the State of the Cost Report (SCR)</t>
  </si>
  <si>
    <t>Drafting of the SCR</t>
  </si>
  <si>
    <t>Perform data consolidation, analysis and interpretation</t>
  </si>
  <si>
    <t>Personnel/ Consultant/s
(Person x Daily Rate x Days)</t>
  </si>
  <si>
    <t>Estimated Travel &amp; Accomm Cost</t>
  </si>
  <si>
    <t>Food</t>
  </si>
  <si>
    <t>Revision/editing, finalization of the SCR</t>
  </si>
  <si>
    <t>Publication of the SCR</t>
  </si>
  <si>
    <t>SCR Report</t>
  </si>
  <si>
    <t>Conduct of biodiversity assessment survey</t>
  </si>
  <si>
    <t>Conduct data collection and occular inspection</t>
  </si>
  <si>
    <t>Conduct consultation meetings</t>
  </si>
  <si>
    <t>Conduct validation meetings on the biodiversity assessment results</t>
  </si>
  <si>
    <t>Unit of Measure</t>
  </si>
  <si>
    <t>copies</t>
  </si>
  <si>
    <t>Meeting</t>
  </si>
  <si>
    <t>District or area</t>
  </si>
  <si>
    <t>Subtotal Cost per unit</t>
  </si>
  <si>
    <t>Detailed components of the unit price</t>
  </si>
  <si>
    <t>Procurement or rental of Equipments, materials, publication, etc.</t>
  </si>
  <si>
    <t>x</t>
  </si>
  <si>
    <t>Responsible Party</t>
  </si>
  <si>
    <t>Support</t>
  </si>
  <si>
    <t>Main/Lead</t>
  </si>
  <si>
    <t>Grand Total</t>
  </si>
  <si>
    <t>Cost per output and activity</t>
  </si>
  <si>
    <t>1.2.1.1 Assessment of baseline nutrient and pathogen loads from current pig waste management practices</t>
  </si>
  <si>
    <t>1.2.1.2 Monitoring program inititated with construction of improved domestic pig pen</t>
  </si>
  <si>
    <t>1.2.1.3 Assessment of reduction in nutrient and pathogen loads from improved domestic pig waste management practices</t>
  </si>
  <si>
    <t xml:space="preserve"> Appropriate onsite pig waste management piloted </t>
  </si>
  <si>
    <t>Assessment of Pig Waste impacts and management practices.</t>
  </si>
  <si>
    <t>Review pig waste management options, include cost considerations</t>
  </si>
  <si>
    <t>Consult, design and construct X number of improved domestic pig pen. (dry litter)</t>
  </si>
  <si>
    <t>Total Budget
(in USD)</t>
  </si>
  <si>
    <t xml:space="preserve">National Government counterpart </t>
  </si>
  <si>
    <t>National Project Management</t>
  </si>
  <si>
    <t>Personnel Cost</t>
  </si>
  <si>
    <t>Support from SPC</t>
  </si>
  <si>
    <t>Major Activity</t>
  </si>
  <si>
    <t>Sub-Activity</t>
  </si>
  <si>
    <t>Outputs</t>
  </si>
  <si>
    <t>Status</t>
  </si>
  <si>
    <t>Project operations</t>
  </si>
  <si>
    <t>Cost per output &amp; activity</t>
  </si>
  <si>
    <t>Implementation Period</t>
  </si>
  <si>
    <t>Feb</t>
  </si>
  <si>
    <t>Jan</t>
  </si>
  <si>
    <t>Mar</t>
  </si>
  <si>
    <t>Apr</t>
  </si>
  <si>
    <t>May</t>
  </si>
  <si>
    <t>Jun</t>
  </si>
  <si>
    <t>Jul</t>
  </si>
  <si>
    <t>Aug</t>
  </si>
  <si>
    <t>Sept</t>
  </si>
  <si>
    <t>Oct</t>
  </si>
  <si>
    <t>Nov</t>
  </si>
  <si>
    <t>Dec</t>
  </si>
  <si>
    <t>Responsible Parties</t>
  </si>
  <si>
    <t>14 national pilot projects test methods for catalizing local community action, utilizing and providing best practice examples, and building institutional linkages for integrated land, forest, water and coastal management</t>
  </si>
  <si>
    <t>1.1.2</t>
  </si>
  <si>
    <t>Monthly</t>
  </si>
  <si>
    <t>Project Manager (Remuneration - Salary+Benefits)</t>
  </si>
  <si>
    <t>Office space</t>
  </si>
  <si>
    <t>Utilities (water, electricity, communications)</t>
  </si>
  <si>
    <t>Other Operational costs (office supplies, etc.)</t>
  </si>
  <si>
    <t>Finance Assistant (time allocation)</t>
  </si>
  <si>
    <t>Version (Indicate the Date): March 13, 2018</t>
  </si>
  <si>
    <t>Outcome</t>
  </si>
  <si>
    <t>Fij Project effectively managed.</t>
  </si>
  <si>
    <t>Implementing Partner: Ministry of Local Government, Housing and Environment</t>
  </si>
  <si>
    <t>Project Title: Implementing Ridge to Reef approach to preserve ecosystems services, sequester carbon, improve climate resilience and sustain livelihoods in Fiji</t>
  </si>
  <si>
    <t>Implementation Period: March 2018 to March 2021 (4 years)</t>
  </si>
  <si>
    <t>Expanded terrestrial and marine PA system:  Three new terrestrial protected areas (Tunuloa, Tuva and Vunivia) delineated and formally established to conserve biodiversity, especially unprotected ecosystems and threatened species, and maintain ecosystem goods and services in an R2R context. One new MPA (Tuva) develop and incorporated into FLMMA.</t>
  </si>
  <si>
    <t>Improved Management of PA System: One existing terrestrial protected area (Sovi Basin) and six existing LMMAs/MPAs strengthened through development and/or implementation of management plans following the Community Conserved Areas (CCA)/LMMA approach to conserve biodiversity and maintain ecosystem goods and services in a R2R context.</t>
  </si>
  <si>
    <t>Improved financial sustainability for terrestrial and marine protected area systems</t>
  </si>
  <si>
    <t>Valuation of biodiversity and other ecosystem services completed in at least two sites as basis for sustainable conservation finance approaches.</t>
  </si>
  <si>
    <t>Review of user fee system and options for LMMA in Fiji, including development and implementation of user fee system for Tuva/Natadola.</t>
  </si>
  <si>
    <t>Attendance to Semi-Annual National Project Steering Committee  Meetings</t>
  </si>
  <si>
    <t>STAR Project</t>
  </si>
  <si>
    <t>Others 1</t>
  </si>
  <si>
    <t>Others 2</t>
  </si>
  <si>
    <t>Assessment completed on the existing Trust Fund for Sovi basin and potential for its utilization by planned new R2R PAs; guidelines for fund management and utilization reviewed and recommendations formulated.</t>
  </si>
  <si>
    <t>Carbon stocks restored and enhanced in priority catchments</t>
  </si>
  <si>
    <t>Restoration and enhancement of carbon stocks in degraded forests in six priority water catchments using native tree species commencing with demonstration/research plots in each catchment.</t>
  </si>
  <si>
    <t>National sectoral policies strengthened with INRM (covering land, water, forests, biodiversity) in the following sectors: forestry, agriculture, lands, fisheries, iTaukei, tourism, and health.</t>
  </si>
  <si>
    <t>National and Provincial government - relevant agency staff including RokoTuis, Assistant Rokos and Conservation Officers, trained for INRM through leadership and/or participation in project activities.</t>
  </si>
  <si>
    <t>Empowered communities as a result of participation in: 1) formulation of PA management plans and catchment management plans; 2) alignment of community livelihoods with local priorities; 3) development of market-based instruments within the project, including ecosystem services.</t>
  </si>
  <si>
    <t>Improved data and information systems on biodiversity; land, forests, coastal and marine management; climate change and best practices</t>
  </si>
  <si>
    <t>Information portal established for easily accessible data and information on project outcomes based on biodiversity, forests, coasts, land and water management practices, including climate change.</t>
  </si>
  <si>
    <t>A knowledge management component is integrated into the ToR of all project staff to streamline information management process.</t>
  </si>
  <si>
    <t>A portal policy developed to guide the structure of the data and information received.</t>
  </si>
  <si>
    <t>A knowledge management officer is recruited to ensure that the data and information captured from project activities are catalogued, archived and maintained in a meaningful way.</t>
  </si>
  <si>
    <t>Discoverability and accessibility of the projects information portal is ascertained and addressed.</t>
  </si>
  <si>
    <t>Facilitate linkages with other relevant information portals in the region such as the Pacific Climate Change Portal, Disaster Net, University of the South Pacific Research Portal and the USP-EU GCCA knowledge center.</t>
  </si>
  <si>
    <t>A communications strategy of the project Portal is designed and implemented so relevant partners are aware and can access information of the project from the portal.</t>
  </si>
  <si>
    <t>Knowledge products (brochures, flyers, videos) on all thematic/focal areas and best practices developed and disseminated through various print and broadcast media.</t>
  </si>
  <si>
    <t>Exchange visits by community leaders, resource owners and farmers to observe catchment use and management (including best, good and bad practices).</t>
  </si>
  <si>
    <t>Improved management effectiveness of existing and new protected areas</t>
  </si>
  <si>
    <t>Component</t>
  </si>
  <si>
    <t>Output</t>
  </si>
  <si>
    <t>1.1.1</t>
  </si>
  <si>
    <t>Status of Implementation</t>
  </si>
  <si>
    <t>Code</t>
  </si>
  <si>
    <t>Indicator</t>
  </si>
  <si>
    <t>Baseline</t>
  </si>
  <si>
    <t>Target End of Project</t>
  </si>
  <si>
    <t>Means/Source of Verification</t>
  </si>
  <si>
    <t>Risks and Assumptions</t>
  </si>
  <si>
    <t>14 National pilot project area diagnostics based on R2R approach inclluding: baseline environmental state and social data incorporating CC vulnerabilities; and local governance of water, land, forests and coasts reviewed</t>
  </si>
  <si>
    <t>Catchment level and coastal area integrated approaches (ICM/IWRM) introduced and/or scaled up in priority sites for 14 PICs</t>
  </si>
  <si>
    <t>Project Component/ 
Objective Statement</t>
  </si>
  <si>
    <t>Project Objective Level</t>
  </si>
  <si>
    <t>Achievement of Results</t>
  </si>
  <si>
    <t>Date Updated:</t>
  </si>
  <si>
    <t>Completed</t>
  </si>
  <si>
    <t>Ongoing</t>
  </si>
  <si>
    <t>Component 1</t>
  </si>
  <si>
    <t>Component 2</t>
  </si>
  <si>
    <t>Component 3</t>
  </si>
  <si>
    <t>Component 4</t>
  </si>
  <si>
    <t>Outputs Produced</t>
  </si>
  <si>
    <t>Not Yet Started</t>
  </si>
  <si>
    <t>Project Facts</t>
  </si>
  <si>
    <t>Annual Planned Targets</t>
  </si>
  <si>
    <t>Summary of the Actual Annual Achievements (As reported in the PIR)</t>
  </si>
  <si>
    <t>Update as of:</t>
  </si>
  <si>
    <t>Updated by:</t>
  </si>
  <si>
    <t>Total Accumulated Accomplishment
(Final Report)</t>
  </si>
  <si>
    <t>End of Project Target</t>
  </si>
  <si>
    <t>Total
(Equal to End of Project Target)</t>
  </si>
  <si>
    <t>End of Target Balance
(Column G-(Column R)</t>
  </si>
  <si>
    <t>Reference Code</t>
  </si>
  <si>
    <t>not yet started</t>
  </si>
  <si>
    <t>ongoing</t>
  </si>
  <si>
    <t>completed</t>
  </si>
  <si>
    <t>Total</t>
  </si>
  <si>
    <t>Summary Outputs</t>
  </si>
  <si>
    <t>Summary Outcomes</t>
  </si>
  <si>
    <t>Summary Sub-activities</t>
  </si>
  <si>
    <t>Summary Major activities</t>
  </si>
  <si>
    <t>Summary Components</t>
  </si>
  <si>
    <t>Major Activities</t>
  </si>
  <si>
    <t>Sub-activities</t>
  </si>
  <si>
    <t>Number of Outputs</t>
  </si>
  <si>
    <t>Number of Major Activities</t>
  </si>
  <si>
    <t xml:space="preserve">Output </t>
  </si>
  <si>
    <t>1.2.1</t>
  </si>
  <si>
    <t>1.2.2</t>
  </si>
  <si>
    <t>2.1.1</t>
  </si>
  <si>
    <t>2.2.1</t>
  </si>
  <si>
    <t>2.2.2.</t>
  </si>
  <si>
    <t>2.2.3</t>
  </si>
  <si>
    <t>2.2.4</t>
  </si>
  <si>
    <t>3.1.1</t>
  </si>
  <si>
    <t>3.1.2</t>
  </si>
  <si>
    <t>3.1.3</t>
  </si>
  <si>
    <t>3.2.1</t>
  </si>
  <si>
    <t>3.2.2</t>
  </si>
  <si>
    <t>Reports on visits undertaken, both progress reports and those of participants</t>
  </si>
  <si>
    <t>Demonstrable improved and results of best practices will only start to become evident towards the end of the project, including for LMMA, forest plantings and conservation farming/agroforestry practices</t>
  </si>
  <si>
    <t>Supplies</t>
  </si>
  <si>
    <t>Multi-Year Costed Work Plan</t>
  </si>
  <si>
    <t>International Consultants</t>
  </si>
  <si>
    <t>Local Consultants</t>
  </si>
  <si>
    <t>Contractual Services - Individuals</t>
  </si>
  <si>
    <t>Travel on Office Business</t>
  </si>
  <si>
    <t>Contractual Services - Companies</t>
  </si>
  <si>
    <t>Equipment &amp; furniture</t>
  </si>
  <si>
    <t>Comm. and Audio Visual equipment</t>
  </si>
  <si>
    <t>Information technology equipment</t>
  </si>
  <si>
    <t>Rental &amp; Maintenance of other equipment</t>
  </si>
  <si>
    <t>Professional Services</t>
  </si>
  <si>
    <t>Audio Visual &amp; Printing Production Costs</t>
  </si>
  <si>
    <t>Miscellaneous expenses</t>
  </si>
  <si>
    <t>Detailed Components of the unit price</t>
  </si>
  <si>
    <t>Other 2</t>
  </si>
  <si>
    <t>Other 3</t>
  </si>
  <si>
    <t>Total Cost for the activity
(Column H multiply with Column X)</t>
  </si>
  <si>
    <t>Sub-Total</t>
  </si>
  <si>
    <t>National IW R2R Project</t>
  </si>
  <si>
    <t>______________________________</t>
  </si>
  <si>
    <t>2.3.1</t>
  </si>
  <si>
    <t>2.3.2</t>
  </si>
  <si>
    <t>2.3.3</t>
  </si>
  <si>
    <t>3.3.1</t>
  </si>
  <si>
    <t>3.3.2</t>
  </si>
  <si>
    <t>3.3.3</t>
  </si>
  <si>
    <t>1.3.1</t>
  </si>
  <si>
    <t>1.3.2</t>
  </si>
  <si>
    <t>REMARKS
Strategic Requirements and Conditions for successful implementation, risks and assmptions monitoring, etc.</t>
  </si>
  <si>
    <t>Government xxx</t>
  </si>
  <si>
    <t>1. Demonstration of innovative approaches to pig waste management on Funafuti Atoll, Tuvalu</t>
  </si>
  <si>
    <t>1.1 Improved domestic pig pen operations catalysed via piloting of locally appropriate methods for on-site pig waste management ( target 50 pig pens)</t>
  </si>
  <si>
    <t>1.1.1.1 Assessment of Pig Waste impacts and management practices.</t>
  </si>
  <si>
    <t>1.1.1.2 Review pig waste management options, include cost considerations</t>
  </si>
  <si>
    <t>1.2 Environmental and public health safeguarded via targeted reductions in nutrient and pathogen contamination of coastal areas</t>
  </si>
  <si>
    <t>1.2.1 Domestic pig waste managed and environmental impact contained</t>
  </si>
  <si>
    <t>1.3 National uptake of sustainable pig waste management methods stimulated through community awareness and training</t>
  </si>
  <si>
    <t>1.3.1 sustainable waste management enhanced through targeted engagement strategies</t>
  </si>
  <si>
    <t xml:space="preserve">1.3.1.1 Review past and current community engagement regarding pollutant causes, impacts and control, and develop and deliver participatory enagement approaches </t>
  </si>
  <si>
    <t>1.3.1.2 review, develop and conduct community engagement approaches for the design, adoption and siting of sustainable pig waste management options</t>
  </si>
  <si>
    <t>1.3.1.3 review (existing/similar), develop and conduct technical trainings for construction and maintenace of sustainable pig waste management methods</t>
  </si>
  <si>
    <t>2. Targeted scientific approaches to optimise on-site waste management systems and to identify causal links between land-based contaminants and the degradation of coastal waters</t>
  </si>
  <si>
    <t xml:space="preserve">2.1 Evidence based scaling up of eco-sanitation through optimal design and operation of systems to meet international standards for water safety and use of human compost in Tuvalu </t>
  </si>
  <si>
    <t xml:space="preserve">2.1.1 Science based and community driven design and management of eco-sanitation (compost toilet) systems </t>
  </si>
  <si>
    <t>2.1.1.1 current baseline data on community perceptions of eco-san, and nutrient and pathogen reduction, established and gaps identified through desktop review, including investigative data collection where necessary</t>
  </si>
  <si>
    <t xml:space="preserve">2.1.1.2 design and implement monitoring framework and develop a design assessment based on results of options. </t>
  </si>
  <si>
    <t>2.1.1.3 Recommendations made to Project Management Group and adopted</t>
  </si>
  <si>
    <t xml:space="preserve">2.2 Evidence based scaling up of dry-litter piggery systems through optimal design and operation of systems to meet international standards for water safety and use of animal compost in Tuvalu </t>
  </si>
  <si>
    <t>2.2.1 Science based and community driven design and management of dry-litter piggery system</t>
  </si>
  <si>
    <t>2.2.1.1 current baseline data on community perceptions of dry-litter piggeries, and nutrient and pathogen reduction established and gaps identified through desktop review, including investigative data collection where necessary</t>
  </si>
  <si>
    <t xml:space="preserve">2.2.1.2 design and implement monitoring framework and deveop a design assessment based on results of options. </t>
  </si>
  <si>
    <t>2.2.1.3 Recommendations made to Project Management Group and adopted</t>
  </si>
  <si>
    <t xml:space="preserve">2.3 Ecological health of lagoon waters of Funafuti Atoll are characterised and land-based contamination processes established for key ICM planning and investment </t>
  </si>
  <si>
    <t xml:space="preserve">2.3.1 Ecosystem process monitoring programme established providing science based information </t>
  </si>
  <si>
    <t xml:space="preserve">2.3.1.1 review and develop methodology for baseline and monitoring assessments of land-based contaminants, including identification of priority sites for implementation </t>
  </si>
  <si>
    <t>2.3.1.2 implement monitoring programme, including community participation</t>
  </si>
  <si>
    <t>2.3.1.3 Characterise ecological health of sites and report findings to Project Management Group and community - feedback to inform ongoing monitoring plans</t>
  </si>
  <si>
    <t>3. National and local capacity for waste management implementation built to enable best practice in coastal waters, land and public health protection</t>
  </si>
  <si>
    <t xml:space="preserve">3.1 Volunteer waste management networks are formally established towards forming an enhanced culture of environmental protection in Tuvalu
</t>
  </si>
  <si>
    <t>3.1.1 National ICM Policy conserving coastal habitats through regulation of animal and human wastes</t>
  </si>
  <si>
    <t>3.1.1.1 Stakeholder consultation and development of network</t>
  </si>
  <si>
    <t>3.1.1.2 outreach and training for network members, information exchange with wider community</t>
  </si>
  <si>
    <t>3.2 Increased householder uptake of and donor support for on-site sanitation systems</t>
  </si>
  <si>
    <t>3.2.1 Low cost waste management systems with sustainable options for financing provided</t>
  </si>
  <si>
    <t>3.2.1.1 assess and identify options for reducing costs of implementing opitmised waste management systems</t>
  </si>
  <si>
    <t>3.2.1.2 identify potential sustainable financing options for communtiies and HH and develop roadmaps for financing</t>
  </si>
  <si>
    <t xml:space="preserve">3.2.1.3 review, develop and conduct training for community and HH on accessing financing options. </t>
  </si>
  <si>
    <t xml:space="preserve">3.3 Enhanced access to effective information relating to on-site waste management issues and linkages with environmental and public health to increase public awareness </t>
  </si>
  <si>
    <t>3.3.1 Capacity for sustainable waste management approaches enhanced</t>
  </si>
  <si>
    <t xml:space="preserve">1.1.1.3.1 Revisit specifications of the proposed pig pens in consult with PWD for a uniform design and costing for DLP Champions </t>
  </si>
  <si>
    <t>1.1.1.3.2 Seek fundings for the materials of the new improved pig pens</t>
  </si>
  <si>
    <t>1.1.1.4.3 Procure and Construct the identified new improved pig pens</t>
  </si>
  <si>
    <t>1.2.1.1.1 Identification of sites (pig pens)</t>
  </si>
  <si>
    <t>1.2.1.1.2 Collection of samples</t>
  </si>
  <si>
    <t>1.2.1.1.3 Analysis of data and report</t>
  </si>
  <si>
    <t xml:space="preserve">1.2.1.2.1 Preparation of programme to conduct monitoring </t>
  </si>
  <si>
    <t>1.2.1.2.2 Execute the monitoring programme</t>
  </si>
  <si>
    <t>1.2.1.3.1 Collect vital data from improved domestic pig waste management</t>
  </si>
  <si>
    <t>1.2.1.3.2 Analysis of data and report</t>
  </si>
  <si>
    <t>1.3.1.3.1 Consult with experts in construction and evaluate the best alternatives</t>
  </si>
  <si>
    <t>1.3.1.3.2 Formulate training manual and prepare for trainings</t>
  </si>
  <si>
    <t>1.3.1.3.3 Engage experts that may assist in conctruction and maintanence of sustainable pig waste management methods</t>
  </si>
  <si>
    <t>2.1.1.1.1 Conduct a survey on perceptions of eco-sanitation</t>
  </si>
  <si>
    <t>2.1.1.1.2 Consult with authorities on the eco-saniation programmes</t>
  </si>
  <si>
    <t>2.1.1.1.3 Prepare report for both ! &amp; 2</t>
  </si>
  <si>
    <t>2.1.1.2.1 Implement monitoring programme that have been designed and to include community participation</t>
  </si>
  <si>
    <t>2.1.1.3.1 Compile findings (together with PCU) and propose recommnedations to Project Management Group.</t>
  </si>
  <si>
    <t>2.1.1.3.2 Implement monitoring programme that have been designed and to include community participation</t>
  </si>
  <si>
    <t>2.2.1.3.1Compile findings and propose recommnedations to Project Management Group.</t>
  </si>
  <si>
    <t>2.3.1.1.1 Identification of priority sites</t>
  </si>
  <si>
    <t>2.3.1.1.2 Develop methodology for baseline and monitoring assesments of land based contaminants</t>
  </si>
  <si>
    <t>2.3.1.2.1 Engage with community to execute the initiative</t>
  </si>
  <si>
    <t>2.3.1.3.1 Compile and prepare report on findings to project management group</t>
  </si>
  <si>
    <t>3.1.1.1.1Conduct meetings and consultations with all stakeholders</t>
  </si>
  <si>
    <t>3.1.1.2.1 Workshops and trainings to inform networks and communities</t>
  </si>
  <si>
    <t>3.2.1.2.1 Engage with financial institutions and other possible donors</t>
  </si>
  <si>
    <t>3.2.1.2.2 Prepare summary report on findings to finalise options</t>
  </si>
  <si>
    <t>3.2.1.3.1 Engage with memebrs and community to provide training on accesing funds</t>
  </si>
  <si>
    <t>3.3.1.2.1 Consult with relevant personnel with expetise (Tuvalu Media Corporation))</t>
  </si>
  <si>
    <t>3.3.1.2.2 Engage and execute the proposed strategy</t>
  </si>
  <si>
    <t xml:space="preserve"> Consult, design and construct X number of improved domestic pig pen. (dry litter)</t>
  </si>
  <si>
    <t>Project Title: IW R2R Project in Tuvalu</t>
  </si>
  <si>
    <t>Implementing Partner: Ministry of Home Affairs &amp; Rural Development</t>
  </si>
  <si>
    <t xml:space="preserve">1.1.1 Appropriate onsite pig waste management piloted </t>
  </si>
  <si>
    <t>PMU/SPC</t>
  </si>
  <si>
    <t>3.3.1.1 review available information (local and international) as it relates to waste management (DLT) and environmental/public health</t>
  </si>
  <si>
    <t>3.3.1.2 Using outcome from component 1 and 3.1.1 develop outreach and training materials</t>
  </si>
  <si>
    <t xml:space="preserve">3.3.1.3 identify and engage with media, design and publications partners </t>
  </si>
  <si>
    <t>3.3.1.4 Distribute materials through network outreach and other partners</t>
  </si>
  <si>
    <t>Implementation Period: August 2019 to March 2020</t>
  </si>
  <si>
    <t>Version (Indicate the Date): August 02, 2019</t>
  </si>
  <si>
    <t>Salaries for Project Manager</t>
  </si>
  <si>
    <t>NPSC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</si>
</sst>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_-* #,##0_-;\-* #,##0_-;_-* &quot;-&quot;??_-;_-@_-"/>
    <numFmt numFmtId="167" formatCode="[$-C09]dddd\,\ d\ mmmm\ yyyy;@"/>
  </numFmts>
  <fonts count="39" x14ac:knownFonts="1">
    <font>
      <sz val="11"/>
      <color theme="1"/>
      <name val="Calibri"/>
      <family val="2"/>
      <scheme val="minor"/>
    </font>
    <font>
      <sz val="11"/>
      <color theme="1"/>
      <name val="Calibri"/>
      <family val="2"/>
      <scheme val="minor"/>
    </font>
    <font>
      <sz val="14"/>
      <color theme="1"/>
      <name val="Arial"/>
      <family val="2"/>
    </font>
    <font>
      <sz val="12"/>
      <color theme="1"/>
      <name val="Arial"/>
      <family val="2"/>
    </font>
    <font>
      <b/>
      <sz val="12"/>
      <color theme="1"/>
      <name val="Arial"/>
      <family val="2"/>
    </font>
    <font>
      <sz val="12"/>
      <name val="Arial"/>
      <family val="2"/>
    </font>
    <font>
      <b/>
      <sz val="11"/>
      <color theme="1"/>
      <name val="Arial"/>
      <family val="2"/>
    </font>
    <font>
      <b/>
      <sz val="10"/>
      <color theme="1"/>
      <name val="Arial"/>
      <family val="2"/>
    </font>
    <font>
      <sz val="12"/>
      <color rgb="FFFF0000"/>
      <name val="Arial"/>
      <family val="2"/>
    </font>
    <font>
      <b/>
      <sz val="12"/>
      <color rgb="FFFF0000"/>
      <name val="Arial"/>
      <family val="2"/>
    </font>
    <font>
      <b/>
      <sz val="14"/>
      <color theme="1"/>
      <name val="Arial"/>
      <family val="2"/>
    </font>
    <font>
      <b/>
      <sz val="12"/>
      <name val="Arial"/>
      <family val="2"/>
    </font>
    <font>
      <b/>
      <sz val="20"/>
      <color theme="1"/>
      <name val="Arial"/>
      <family val="2"/>
    </font>
    <font>
      <sz val="16"/>
      <color theme="1"/>
      <name val="Arial"/>
      <family val="2"/>
    </font>
    <font>
      <sz val="10"/>
      <color indexed="8"/>
      <name val="Arial"/>
      <family val="2"/>
    </font>
    <font>
      <sz val="9"/>
      <color indexed="81"/>
      <name val="Tahoma"/>
      <family val="2"/>
    </font>
    <font>
      <b/>
      <sz val="9"/>
      <color indexed="81"/>
      <name val="Tahoma"/>
      <family val="2"/>
    </font>
    <font>
      <b/>
      <sz val="16"/>
      <color theme="1"/>
      <name val="Arial"/>
      <family val="2"/>
    </font>
    <font>
      <b/>
      <sz val="11"/>
      <color theme="1"/>
      <name val="Calibri"/>
      <family val="2"/>
      <scheme val="minor"/>
    </font>
    <font>
      <sz val="11"/>
      <color rgb="FFFF0000"/>
      <name val="Calibri"/>
      <family val="2"/>
      <scheme val="minor"/>
    </font>
    <font>
      <sz val="10"/>
      <color theme="1"/>
      <name val="Calibri"/>
      <family val="2"/>
      <scheme val="minor"/>
    </font>
    <font>
      <b/>
      <sz val="20"/>
      <color theme="1"/>
      <name val="Calibri"/>
      <family val="2"/>
      <scheme val="minor"/>
    </font>
    <font>
      <sz val="18"/>
      <color theme="1"/>
      <name val="Calibri"/>
      <family val="2"/>
      <scheme val="minor"/>
    </font>
    <font>
      <sz val="12"/>
      <color theme="1"/>
      <name val="Calibri"/>
      <family val="2"/>
      <scheme val="minor"/>
    </font>
    <font>
      <b/>
      <sz val="18"/>
      <color theme="1"/>
      <name val="Calibri"/>
      <family val="2"/>
      <scheme val="minor"/>
    </font>
    <font>
      <b/>
      <sz val="11"/>
      <color theme="0"/>
      <name val="Calibri"/>
      <family val="2"/>
      <scheme val="minor"/>
    </font>
    <font>
      <sz val="10"/>
      <color rgb="FFFF0000"/>
      <name val="Arial"/>
      <family val="2"/>
    </font>
    <font>
      <sz val="10"/>
      <color theme="1"/>
      <name val="Arial"/>
      <family val="2"/>
    </font>
    <font>
      <sz val="10"/>
      <name val="Arial"/>
      <family val="2"/>
    </font>
    <font>
      <sz val="10"/>
      <color theme="1"/>
      <name val="Arial Narrow"/>
      <family val="2"/>
    </font>
    <font>
      <i/>
      <sz val="10"/>
      <color theme="1"/>
      <name val="Arial Narrow"/>
      <family val="2"/>
    </font>
    <font>
      <sz val="1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color theme="1"/>
      <name val="Arial Narrow"/>
      <family val="2"/>
    </font>
    <font>
      <sz val="12"/>
      <color rgb="FFFF0000"/>
      <name val="Calibri"/>
      <family val="2"/>
      <scheme val="minor"/>
    </font>
    <font>
      <sz val="12"/>
      <name val="Calibri"/>
      <family val="2"/>
      <scheme val="minor"/>
    </font>
    <font>
      <sz val="11"/>
      <color rgb="FF9C6500"/>
      <name val="Calibri"/>
      <family val="2"/>
      <charset val="1"/>
      <scheme val="minor"/>
    </font>
  </fonts>
  <fills count="25">
    <fill>
      <patternFill patternType="none"/>
    </fill>
    <fill>
      <patternFill patternType="gray125"/>
    </fill>
    <fill>
      <patternFill patternType="solid">
        <fgColor theme="0" tint="-4.9989318521683403E-2"/>
        <bgColor indexed="64"/>
      </patternFill>
    </fill>
    <fill>
      <patternFill patternType="solid">
        <fgColor theme="6"/>
        <bgColor indexed="64"/>
      </patternFill>
    </fill>
    <fill>
      <patternFill patternType="solid">
        <fgColor them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000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EB9C"/>
      </patternFill>
    </fill>
    <fill>
      <patternFill patternType="solid">
        <fgColor theme="5" tint="0.39997558519241921"/>
        <bgColor indexed="64"/>
      </patternFill>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8" fillId="23" borderId="0" applyNumberFormat="0" applyBorder="0" applyAlignment="0" applyProtection="0"/>
  </cellStyleXfs>
  <cellXfs count="371">
    <xf numFmtId="0" fontId="0" fillId="0" borderId="0" xfId="0"/>
    <xf numFmtId="0" fontId="3" fillId="0" borderId="0" xfId="0" applyFont="1"/>
    <xf numFmtId="0" fontId="2" fillId="0" borderId="0" xfId="0" applyFont="1"/>
    <xf numFmtId="0" fontId="10" fillId="0" borderId="0" xfId="0" applyFont="1"/>
    <xf numFmtId="0" fontId="3"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xf>
    <xf numFmtId="0" fontId="0" fillId="0" borderId="0" xfId="0" applyAlignment="1">
      <alignment horizont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165" fontId="3" fillId="0" borderId="2" xfId="1" applyNumberFormat="1" applyFont="1" applyBorder="1" applyAlignment="1">
      <alignment horizontal="right" vertical="center" wrapText="1"/>
    </xf>
    <xf numFmtId="165" fontId="3" fillId="0" borderId="2" xfId="1" applyNumberFormat="1" applyFont="1" applyBorder="1" applyAlignment="1">
      <alignment horizontal="left" vertical="center" wrapText="1"/>
    </xf>
    <xf numFmtId="165" fontId="8" fillId="0" borderId="2" xfId="1" applyNumberFormat="1" applyFont="1" applyBorder="1" applyAlignment="1">
      <alignment horizontal="left" vertical="center" wrapText="1"/>
    </xf>
    <xf numFmtId="0" fontId="8"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left" vertical="center" wrapText="1"/>
    </xf>
    <xf numFmtId="0" fontId="8" fillId="0" borderId="6" xfId="0" applyFont="1" applyBorder="1" applyAlignment="1">
      <alignment horizontal="center" vertical="center" wrapText="1"/>
    </xf>
    <xf numFmtId="165" fontId="4" fillId="2" borderId="2" xfId="1" applyNumberFormat="1" applyFont="1" applyFill="1" applyBorder="1" applyAlignment="1">
      <alignment horizontal="right" vertical="center" wrapText="1"/>
    </xf>
    <xf numFmtId="165" fontId="4" fillId="2" borderId="2" xfId="1" applyNumberFormat="1" applyFont="1" applyFill="1" applyBorder="1" applyAlignment="1">
      <alignment horizontal="left" vertical="center" wrapText="1"/>
    </xf>
    <xf numFmtId="165" fontId="9" fillId="2" borderId="2" xfId="1"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0" xfId="0" applyFont="1" applyFill="1" applyAlignment="1">
      <alignment horizontal="left" vertical="center" wrapText="1"/>
    </xf>
    <xf numFmtId="0" fontId="3" fillId="2" borderId="2"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xf>
    <xf numFmtId="165" fontId="8" fillId="2" borderId="2" xfId="1" applyNumberFormat="1" applyFont="1" applyFill="1" applyBorder="1" applyAlignment="1">
      <alignment horizontal="left" vertical="center" wrapText="1"/>
    </xf>
    <xf numFmtId="165" fontId="3" fillId="2" borderId="2" xfId="1" applyNumberFormat="1" applyFont="1" applyFill="1" applyBorder="1" applyAlignment="1">
      <alignment horizontal="left" vertical="center" wrapText="1"/>
    </xf>
    <xf numFmtId="165" fontId="3" fillId="2" borderId="2" xfId="1" quotePrefix="1" applyNumberFormat="1" applyFont="1" applyFill="1" applyBorder="1" applyAlignment="1">
      <alignment horizontal="left" vertical="center" wrapText="1"/>
    </xf>
    <xf numFmtId="0" fontId="3" fillId="2" borderId="0" xfId="0" applyFont="1" applyFill="1"/>
    <xf numFmtId="0" fontId="4" fillId="2" borderId="2" xfId="0" applyFont="1" applyFill="1" applyBorder="1" applyAlignment="1">
      <alignment horizontal="center" vertical="center" wrapText="1"/>
    </xf>
    <xf numFmtId="165" fontId="3" fillId="2" borderId="2" xfId="1" applyNumberFormat="1" applyFont="1" applyFill="1" applyBorder="1" applyAlignment="1">
      <alignment horizontal="right" vertical="center" wrapText="1"/>
    </xf>
    <xf numFmtId="0" fontId="0" fillId="2" borderId="0" xfId="0" applyFill="1"/>
    <xf numFmtId="0" fontId="5" fillId="0" borderId="2" xfId="0" applyFont="1" applyBorder="1" applyAlignment="1">
      <alignment horizontal="center" vertical="center" wrapText="1"/>
    </xf>
    <xf numFmtId="0" fontId="4" fillId="0" borderId="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xf>
    <xf numFmtId="0" fontId="3" fillId="4" borderId="1" xfId="0" applyFont="1" applyFill="1" applyBorder="1"/>
    <xf numFmtId="165" fontId="3" fillId="0" borderId="1" xfId="0" applyNumberFormat="1" applyFont="1" applyBorder="1"/>
    <xf numFmtId="0" fontId="3" fillId="4" borderId="9" xfId="0" applyFont="1" applyFill="1" applyBorder="1"/>
    <xf numFmtId="0" fontId="3" fillId="0" borderId="1" xfId="0" applyFont="1" applyBorder="1" applyAlignment="1">
      <alignment horizontal="right"/>
    </xf>
    <xf numFmtId="0" fontId="4"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13" fillId="0" borderId="1" xfId="0" applyFont="1" applyBorder="1" applyAlignment="1">
      <alignment horizontal="right"/>
    </xf>
    <xf numFmtId="0" fontId="13" fillId="4" borderId="1" xfId="0" applyFont="1" applyFill="1" applyBorder="1" applyAlignment="1">
      <alignment horizontal="center" vertical="center"/>
    </xf>
    <xf numFmtId="0" fontId="13" fillId="4" borderId="1" xfId="0" applyFont="1" applyFill="1" applyBorder="1" applyAlignment="1">
      <alignment horizontal="center"/>
    </xf>
    <xf numFmtId="0" fontId="13" fillId="4" borderId="1" xfId="0" applyFont="1" applyFill="1" applyBorder="1"/>
    <xf numFmtId="165" fontId="13" fillId="0" borderId="1" xfId="0" applyNumberFormat="1" applyFont="1" applyBorder="1"/>
    <xf numFmtId="0" fontId="13" fillId="4" borderId="9" xfId="0" applyFont="1" applyFill="1" applyBorder="1"/>
    <xf numFmtId="0" fontId="13" fillId="0" borderId="0" xfId="0" applyFont="1"/>
    <xf numFmtId="0" fontId="3" fillId="2" borderId="1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0" borderId="13" xfId="0" applyFont="1" applyBorder="1" applyAlignment="1">
      <alignment horizontal="center" vertical="center" wrapText="1"/>
    </xf>
    <xf numFmtId="0" fontId="14" fillId="5" borderId="2" xfId="0" applyFont="1" applyFill="1" applyBorder="1" applyAlignment="1" applyProtection="1">
      <alignment horizontal="center"/>
      <protection hidden="1"/>
    </xf>
    <xf numFmtId="0" fontId="4" fillId="5" borderId="10"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5" borderId="14" xfId="0" applyFont="1" applyFill="1" applyBorder="1" applyAlignment="1">
      <alignment horizontal="center" vertical="center" wrapText="1"/>
    </xf>
    <xf numFmtId="165" fontId="11" fillId="2" borderId="2" xfId="1" applyNumberFormat="1" applyFont="1" applyFill="1" applyBorder="1" applyAlignment="1">
      <alignment horizontal="left" vertical="center" wrapText="1"/>
    </xf>
    <xf numFmtId="165" fontId="5" fillId="2" borderId="2" xfId="1" quotePrefix="1" applyNumberFormat="1" applyFont="1" applyFill="1" applyBorder="1" applyAlignment="1">
      <alignment horizontal="left" vertical="center" wrapText="1"/>
    </xf>
    <xf numFmtId="165" fontId="5" fillId="2" borderId="2" xfId="1" applyNumberFormat="1" applyFont="1" applyFill="1" applyBorder="1" applyAlignment="1">
      <alignment horizontal="left" vertical="center" wrapText="1"/>
    </xf>
    <xf numFmtId="165" fontId="5" fillId="0" borderId="2" xfId="1" applyNumberFormat="1" applyFont="1" applyBorder="1" applyAlignment="1">
      <alignment horizontal="left" vertical="center" wrapText="1"/>
    </xf>
    <xf numFmtId="0" fontId="3" fillId="11" borderId="2" xfId="0" applyFont="1" applyFill="1" applyBorder="1" applyAlignment="1">
      <alignment horizontal="left" vertical="center" wrapText="1"/>
    </xf>
    <xf numFmtId="0" fontId="14" fillId="11" borderId="2" xfId="0" applyFont="1" applyFill="1" applyBorder="1" applyAlignment="1" applyProtection="1">
      <alignment horizontal="center"/>
      <protection hidden="1"/>
    </xf>
    <xf numFmtId="0" fontId="4" fillId="11" borderId="2" xfId="0" applyFont="1" applyFill="1" applyBorder="1" applyAlignment="1">
      <alignment horizontal="center" vertical="center" wrapText="1"/>
    </xf>
    <xf numFmtId="165" fontId="4" fillId="11" borderId="2" xfId="1" applyNumberFormat="1" applyFont="1" applyFill="1" applyBorder="1" applyAlignment="1">
      <alignment horizontal="right" vertical="center" wrapText="1"/>
    </xf>
    <xf numFmtId="165" fontId="4" fillId="11" borderId="2" xfId="1" applyNumberFormat="1" applyFont="1" applyFill="1" applyBorder="1" applyAlignment="1">
      <alignment horizontal="left" vertical="center" wrapText="1"/>
    </xf>
    <xf numFmtId="165" fontId="11" fillId="11" borderId="2" xfId="1" applyNumberFormat="1" applyFont="1" applyFill="1" applyBorder="1" applyAlignment="1">
      <alignment horizontal="left" vertical="center" wrapText="1"/>
    </xf>
    <xf numFmtId="0" fontId="14" fillId="7" borderId="2" xfId="0" applyFont="1" applyFill="1" applyBorder="1" applyAlignment="1" applyProtection="1">
      <alignment horizontal="center"/>
      <protection hidden="1"/>
    </xf>
    <xf numFmtId="0" fontId="3" fillId="7" borderId="2" xfId="0" applyFont="1" applyFill="1" applyBorder="1" applyAlignment="1">
      <alignment horizontal="center" vertical="center" wrapText="1"/>
    </xf>
    <xf numFmtId="165" fontId="3" fillId="7" borderId="2" xfId="1" applyNumberFormat="1" applyFont="1" applyFill="1" applyBorder="1" applyAlignment="1">
      <alignment horizontal="right" vertical="center" wrapText="1"/>
    </xf>
    <xf numFmtId="165" fontId="3" fillId="7" borderId="2" xfId="1" applyNumberFormat="1" applyFont="1" applyFill="1" applyBorder="1" applyAlignment="1">
      <alignment horizontal="left" vertical="center" wrapText="1"/>
    </xf>
    <xf numFmtId="165" fontId="5" fillId="7" borderId="2" xfId="1" applyNumberFormat="1" applyFont="1" applyFill="1" applyBorder="1" applyAlignment="1">
      <alignment horizontal="left" vertical="center" wrapText="1"/>
    </xf>
    <xf numFmtId="0" fontId="14" fillId="12" borderId="2" xfId="0" applyFont="1" applyFill="1" applyBorder="1" applyAlignment="1" applyProtection="1">
      <alignment horizontal="center"/>
      <protection hidden="1"/>
    </xf>
    <xf numFmtId="0" fontId="3" fillId="12" borderId="2" xfId="0" applyFont="1" applyFill="1" applyBorder="1" applyAlignment="1">
      <alignment horizontal="center" vertical="center" wrapText="1"/>
    </xf>
    <xf numFmtId="165" fontId="3" fillId="12" borderId="2" xfId="1" applyNumberFormat="1" applyFont="1" applyFill="1" applyBorder="1" applyAlignment="1">
      <alignment horizontal="right" vertical="center" wrapText="1"/>
    </xf>
    <xf numFmtId="165" fontId="3" fillId="12" borderId="2" xfId="1" applyNumberFormat="1" applyFont="1" applyFill="1" applyBorder="1" applyAlignment="1">
      <alignment horizontal="left" vertical="center" wrapText="1"/>
    </xf>
    <xf numFmtId="165" fontId="5" fillId="12" borderId="2" xfId="1" quotePrefix="1" applyNumberFormat="1" applyFont="1" applyFill="1" applyBorder="1" applyAlignment="1">
      <alignment horizontal="left" vertical="center" wrapText="1"/>
    </xf>
    <xf numFmtId="165" fontId="5" fillId="12" borderId="2" xfId="1" applyNumberFormat="1" applyFont="1" applyFill="1" applyBorder="1" applyAlignment="1">
      <alignment horizontal="left" vertical="center" wrapText="1"/>
    </xf>
    <xf numFmtId="165" fontId="3" fillId="11" borderId="2" xfId="1" applyNumberFormat="1" applyFont="1" applyFill="1" applyBorder="1" applyAlignment="1">
      <alignment horizontal="right" vertical="center" wrapText="1"/>
    </xf>
    <xf numFmtId="165" fontId="5" fillId="11" borderId="2" xfId="1" applyNumberFormat="1" applyFont="1" applyFill="1" applyBorder="1" applyAlignment="1">
      <alignment horizontal="left" vertical="center" wrapText="1"/>
    </xf>
    <xf numFmtId="0" fontId="4" fillId="11" borderId="2" xfId="0" applyFont="1" applyFill="1" applyBorder="1" applyAlignment="1">
      <alignment horizontal="right" vertical="center" wrapText="1"/>
    </xf>
    <xf numFmtId="165" fontId="3" fillId="11" borderId="2" xfId="1" applyNumberFormat="1" applyFont="1" applyFill="1" applyBorder="1" applyAlignment="1">
      <alignment horizontal="center" vertical="center" wrapText="1"/>
    </xf>
    <xf numFmtId="165" fontId="5" fillId="11" borderId="2" xfId="1" applyNumberFormat="1" applyFont="1" applyFill="1" applyBorder="1" applyAlignment="1">
      <alignment horizontal="center" vertical="center" wrapText="1"/>
    </xf>
    <xf numFmtId="165" fontId="5" fillId="11" borderId="2" xfId="1" applyNumberFormat="1" applyFont="1" applyFill="1" applyBorder="1" applyAlignment="1">
      <alignment horizontal="right" vertical="center" wrapText="1"/>
    </xf>
    <xf numFmtId="0" fontId="3" fillId="12" borderId="2" xfId="0" applyFont="1" applyFill="1" applyBorder="1" applyAlignment="1">
      <alignment horizontal="right" vertical="center" wrapText="1"/>
    </xf>
    <xf numFmtId="165" fontId="3" fillId="12" borderId="2" xfId="1" applyNumberFormat="1" applyFont="1" applyFill="1" applyBorder="1" applyAlignment="1">
      <alignment horizontal="center" vertical="center" wrapText="1"/>
    </xf>
    <xf numFmtId="165" fontId="5" fillId="12" borderId="2" xfId="1" quotePrefix="1" applyNumberFormat="1" applyFont="1" applyFill="1" applyBorder="1" applyAlignment="1">
      <alignment horizontal="right" vertical="center" wrapText="1"/>
    </xf>
    <xf numFmtId="165" fontId="5" fillId="12" borderId="2" xfId="1" applyNumberFormat="1" applyFont="1" applyFill="1" applyBorder="1" applyAlignment="1">
      <alignment horizontal="right" vertical="center" wrapText="1"/>
    </xf>
    <xf numFmtId="0" fontId="3" fillId="7" borderId="2" xfId="0" applyFont="1" applyFill="1" applyBorder="1" applyAlignment="1">
      <alignment horizontal="right" vertical="center" wrapText="1"/>
    </xf>
    <xf numFmtId="3" fontId="3" fillId="7" borderId="2" xfId="1" applyNumberFormat="1" applyFont="1" applyFill="1" applyBorder="1" applyAlignment="1">
      <alignment horizontal="right" vertical="center" wrapText="1"/>
    </xf>
    <xf numFmtId="165" fontId="3" fillId="7" borderId="2" xfId="1" applyNumberFormat="1" applyFont="1" applyFill="1" applyBorder="1" applyAlignment="1">
      <alignment horizontal="center" vertical="center" wrapText="1"/>
    </xf>
    <xf numFmtId="165" fontId="5" fillId="7" borderId="2" xfId="1" quotePrefix="1" applyNumberFormat="1" applyFont="1" applyFill="1" applyBorder="1" applyAlignment="1">
      <alignment horizontal="right" vertical="center" wrapText="1"/>
    </xf>
    <xf numFmtId="165" fontId="11" fillId="12" borderId="2" xfId="1" applyNumberFormat="1" applyFont="1" applyFill="1" applyBorder="1" applyAlignment="1">
      <alignment horizontal="left" vertical="center" wrapText="1"/>
    </xf>
    <xf numFmtId="0" fontId="4" fillId="0" borderId="2" xfId="0" applyFont="1" applyFill="1" applyBorder="1" applyAlignment="1">
      <alignment horizontal="center" vertical="center" textRotation="90"/>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textRotation="90"/>
    </xf>
    <xf numFmtId="0" fontId="12" fillId="14" borderId="14"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12" fillId="15" borderId="14"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1" borderId="2" xfId="0" applyFont="1" applyFill="1" applyBorder="1" applyAlignment="1">
      <alignment horizontal="left" vertical="top" wrapText="1"/>
    </xf>
    <xf numFmtId="0" fontId="3" fillId="11" borderId="2" xfId="0" applyFont="1" applyFill="1" applyBorder="1" applyAlignment="1">
      <alignment horizontal="left" vertical="top" wrapText="1"/>
    </xf>
    <xf numFmtId="0" fontId="12" fillId="16" borderId="14"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17" fillId="11" borderId="2" xfId="0" applyFont="1" applyFill="1" applyBorder="1" applyAlignment="1">
      <alignment horizontal="left" vertical="top" wrapText="1"/>
    </xf>
    <xf numFmtId="0" fontId="2" fillId="0" borderId="0" xfId="0" applyFont="1" applyAlignment="1"/>
    <xf numFmtId="0" fontId="2" fillId="0" borderId="0" xfId="0" applyFont="1" applyFill="1" applyAlignment="1"/>
    <xf numFmtId="0" fontId="2" fillId="0" borderId="0" xfId="0" applyFont="1" applyFill="1"/>
    <xf numFmtId="0" fontId="3" fillId="0" borderId="0" xfId="0" applyFont="1" applyFill="1"/>
    <xf numFmtId="0" fontId="20" fillId="0" borderId="0" xfId="0" applyFont="1" applyFill="1"/>
    <xf numFmtId="0" fontId="14" fillId="7" borderId="23" xfId="0" applyFont="1" applyFill="1" applyBorder="1" applyAlignment="1" applyProtection="1">
      <alignment horizontal="center"/>
      <protection hidden="1"/>
    </xf>
    <xf numFmtId="0" fontId="21" fillId="0" borderId="0" xfId="0" applyFont="1" applyAlignment="1" applyProtection="1">
      <alignment horizontal="left" readingOrder="1"/>
    </xf>
    <xf numFmtId="0" fontId="1" fillId="0" borderId="0" xfId="0" applyFont="1" applyProtection="1"/>
    <xf numFmtId="0" fontId="22" fillId="0" borderId="0" xfId="0" applyFont="1" applyProtection="1"/>
    <xf numFmtId="0" fontId="22" fillId="0" borderId="0" xfId="0" applyFont="1" applyAlignment="1" applyProtection="1">
      <alignment horizontal="left" readingOrder="1"/>
    </xf>
    <xf numFmtId="0" fontId="23" fillId="0" borderId="0" xfId="0" applyFont="1" applyAlignment="1" applyProtection="1">
      <alignment horizontal="left" readingOrder="1"/>
    </xf>
    <xf numFmtId="0" fontId="1" fillId="0" borderId="2" xfId="0" applyFont="1" applyBorder="1" applyAlignment="1" applyProtection="1">
      <alignment horizontal="left" readingOrder="1"/>
    </xf>
    <xf numFmtId="0" fontId="1" fillId="0" borderId="2" xfId="0" applyFont="1" applyBorder="1" applyProtection="1"/>
    <xf numFmtId="0" fontId="1" fillId="0" borderId="2" xfId="0" applyFont="1" applyBorder="1" applyAlignment="1" applyProtection="1">
      <alignment vertical="top"/>
      <protection locked="0"/>
    </xf>
    <xf numFmtId="0" fontId="1" fillId="0" borderId="0" xfId="0" applyFont="1" applyAlignment="1" applyProtection="1">
      <alignment vertical="top"/>
    </xf>
    <xf numFmtId="0" fontId="0" fillId="0" borderId="2" xfId="0" applyFont="1" applyBorder="1" applyAlignment="1" applyProtection="1">
      <alignment vertical="top" wrapText="1" readingOrder="1"/>
    </xf>
    <xf numFmtId="0" fontId="1" fillId="0" borderId="2" xfId="0" applyFont="1" applyBorder="1" applyAlignment="1" applyProtection="1">
      <alignment horizontal="left" vertical="top" readingOrder="1"/>
    </xf>
    <xf numFmtId="0" fontId="19" fillId="18" borderId="0" xfId="0" applyFont="1" applyFill="1" applyAlignment="1" applyProtection="1">
      <alignment vertical="top"/>
    </xf>
    <xf numFmtId="0" fontId="1" fillId="0" borderId="2" xfId="0" applyFont="1" applyBorder="1" applyAlignment="1" applyProtection="1">
      <alignment vertical="top" readingOrder="1"/>
    </xf>
    <xf numFmtId="0" fontId="1" fillId="0" borderId="0" xfId="0" applyFont="1" applyAlignment="1" applyProtection="1">
      <alignment horizontal="left" vertical="top" readingOrder="1"/>
    </xf>
    <xf numFmtId="0" fontId="1" fillId="0" borderId="0" xfId="0" applyFont="1" applyAlignment="1" applyProtection="1">
      <alignment vertical="top" readingOrder="1"/>
    </xf>
    <xf numFmtId="0" fontId="1" fillId="0" borderId="0" xfId="0" applyFont="1" applyAlignment="1" applyProtection="1">
      <alignment horizontal="left" readingOrder="1"/>
    </xf>
    <xf numFmtId="0" fontId="21" fillId="0" borderId="0" xfId="0" applyFont="1" applyAlignment="1" applyProtection="1">
      <alignment horizontal="right" readingOrder="1"/>
    </xf>
    <xf numFmtId="0" fontId="22" fillId="0" borderId="0" xfId="0" applyFont="1" applyAlignment="1" applyProtection="1">
      <alignment horizontal="right" readingOrder="1"/>
    </xf>
    <xf numFmtId="0" fontId="3" fillId="0" borderId="0" xfId="0" applyFont="1" applyAlignment="1">
      <alignment horizontal="right" readingOrder="1"/>
    </xf>
    <xf numFmtId="0" fontId="23" fillId="0" borderId="0" xfId="0" applyFont="1" applyAlignment="1" applyProtection="1">
      <alignment horizontal="right" readingOrder="1"/>
    </xf>
    <xf numFmtId="0" fontId="1" fillId="0" borderId="0" xfId="0" applyFont="1" applyAlignment="1" applyProtection="1">
      <alignment horizontal="right" vertical="top" readingOrder="1"/>
    </xf>
    <xf numFmtId="0" fontId="1" fillId="0" borderId="0" xfId="0" applyFont="1" applyAlignment="1" applyProtection="1">
      <alignment horizontal="right" readingOrder="1"/>
    </xf>
    <xf numFmtId="0" fontId="3" fillId="0" borderId="0" xfId="0" applyFont="1" applyAlignment="1">
      <alignment horizontal="right" vertical="center"/>
    </xf>
    <xf numFmtId="0" fontId="3" fillId="0" borderId="0" xfId="0" applyFont="1" applyAlignment="1">
      <alignment horizontal="right"/>
    </xf>
    <xf numFmtId="0" fontId="0" fillId="0" borderId="2" xfId="0" applyFont="1" applyBorder="1" applyAlignment="1" applyProtection="1">
      <alignment horizontal="left" vertical="top" wrapText="1" readingOrder="1"/>
    </xf>
    <xf numFmtId="0" fontId="24" fillId="0" borderId="0" xfId="0" applyFont="1"/>
    <xf numFmtId="0" fontId="18" fillId="0" borderId="0" xfId="0" applyFont="1"/>
    <xf numFmtId="0" fontId="2" fillId="0" borderId="0" xfId="0" applyFont="1" applyAlignment="1">
      <alignment horizontal="right"/>
    </xf>
    <xf numFmtId="0" fontId="0" fillId="0" borderId="2" xfId="0" applyFont="1" applyBorder="1" applyAlignment="1" applyProtection="1">
      <alignment horizontal="right" vertical="top" readingOrder="1"/>
    </xf>
    <xf numFmtId="0" fontId="1" fillId="0" borderId="2" xfId="0" applyFont="1" applyBorder="1" applyAlignment="1" applyProtection="1">
      <alignment horizontal="right" vertical="top" readingOrder="1"/>
    </xf>
    <xf numFmtId="0" fontId="7" fillId="0" borderId="2" xfId="0" applyFont="1" applyFill="1" applyBorder="1" applyAlignment="1">
      <alignment horizontal="center" vertical="center" wrapText="1"/>
    </xf>
    <xf numFmtId="0" fontId="20" fillId="0" borderId="0" xfId="0" applyFont="1"/>
    <xf numFmtId="0" fontId="27" fillId="0" borderId="0" xfId="0" applyFont="1"/>
    <xf numFmtId="0" fontId="27" fillId="0" borderId="0" xfId="0" applyFont="1" applyAlignment="1">
      <alignment horizontal="center" vertical="center"/>
    </xf>
    <xf numFmtId="0" fontId="27" fillId="0" borderId="0" xfId="0" applyFont="1" applyAlignment="1">
      <alignment horizontal="center"/>
    </xf>
    <xf numFmtId="0" fontId="23" fillId="0" borderId="0" xfId="0" applyFont="1"/>
    <xf numFmtId="0" fontId="26" fillId="0" borderId="2" xfId="0" applyFont="1" applyBorder="1" applyAlignment="1">
      <alignment horizontal="center" vertical="center" wrapText="1"/>
    </xf>
    <xf numFmtId="0" fontId="27" fillId="0" borderId="7" xfId="0" applyFont="1" applyBorder="1" applyAlignment="1">
      <alignment horizontal="left" vertical="center" wrapText="1"/>
    </xf>
    <xf numFmtId="0" fontId="27" fillId="0" borderId="0" xfId="0" applyFont="1" applyAlignment="1">
      <alignment horizontal="left" vertical="center" wrapText="1"/>
    </xf>
    <xf numFmtId="0" fontId="7" fillId="2" borderId="0" xfId="0" applyFont="1" applyFill="1" applyAlignment="1">
      <alignment horizontal="left" vertical="center" wrapText="1"/>
    </xf>
    <xf numFmtId="0" fontId="20" fillId="0" borderId="0" xfId="0" applyFont="1" applyAlignment="1">
      <alignment horizontal="center" vertical="center"/>
    </xf>
    <xf numFmtId="0" fontId="20" fillId="0" borderId="0" xfId="0" applyFont="1" applyAlignment="1">
      <alignment horizontal="center"/>
    </xf>
    <xf numFmtId="0" fontId="20" fillId="2" borderId="0" xfId="0" applyFont="1" applyFill="1"/>
    <xf numFmtId="0" fontId="4" fillId="0" borderId="0" xfId="0" applyFont="1" applyFill="1"/>
    <xf numFmtId="0" fontId="23" fillId="0" borderId="0" xfId="0" applyFont="1" applyFill="1"/>
    <xf numFmtId="0" fontId="27" fillId="0" borderId="0" xfId="0" applyFont="1" applyFill="1"/>
    <xf numFmtId="0" fontId="27"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7" fillId="0" borderId="2" xfId="0" applyFont="1" applyFill="1" applyBorder="1"/>
    <xf numFmtId="0" fontId="27" fillId="0" borderId="6" xfId="0" applyFont="1" applyFill="1" applyBorder="1" applyAlignment="1">
      <alignment horizontal="center" vertical="center" wrapText="1"/>
    </xf>
    <xf numFmtId="165" fontId="27" fillId="0" borderId="2" xfId="1" applyNumberFormat="1" applyFont="1" applyFill="1" applyBorder="1" applyAlignment="1">
      <alignment horizontal="left" vertical="center" wrapText="1"/>
    </xf>
    <xf numFmtId="165" fontId="28" fillId="0" borderId="2" xfId="1" applyNumberFormat="1" applyFont="1" applyFill="1" applyBorder="1" applyAlignment="1">
      <alignment horizontal="left" vertical="center" wrapText="1"/>
    </xf>
    <xf numFmtId="165" fontId="27" fillId="0" borderId="2" xfId="1" applyNumberFormat="1" applyFont="1" applyFill="1" applyBorder="1" applyAlignment="1">
      <alignment horizontal="right" vertical="center" wrapText="1"/>
    </xf>
    <xf numFmtId="165" fontId="28" fillId="0" borderId="2" xfId="1" quotePrefix="1" applyNumberFormat="1" applyFont="1" applyFill="1" applyBorder="1" applyAlignment="1">
      <alignment horizontal="left" vertical="center" wrapText="1"/>
    </xf>
    <xf numFmtId="0" fontId="27" fillId="0" borderId="2" xfId="0" applyFont="1" applyFill="1" applyBorder="1" applyAlignment="1">
      <alignment horizontal="left" vertical="center" wrapText="1"/>
    </xf>
    <xf numFmtId="3" fontId="27" fillId="0" borderId="2" xfId="1" applyNumberFormat="1" applyFont="1" applyFill="1" applyBorder="1" applyAlignment="1">
      <alignment horizontal="right" vertical="center" wrapText="1"/>
    </xf>
    <xf numFmtId="165" fontId="28" fillId="0" borderId="2" xfId="1" quotePrefix="1" applyNumberFormat="1" applyFont="1" applyFill="1" applyBorder="1" applyAlignment="1">
      <alignment horizontal="right" vertical="center" wrapText="1"/>
    </xf>
    <xf numFmtId="0" fontId="27" fillId="0" borderId="0" xfId="0" applyFont="1" applyFill="1" applyAlignment="1">
      <alignment horizontal="center" vertical="center"/>
    </xf>
    <xf numFmtId="0" fontId="20" fillId="0" borderId="0" xfId="0" applyFont="1" applyFill="1" applyAlignment="1">
      <alignment horizontal="center" vertical="center"/>
    </xf>
    <xf numFmtId="0" fontId="27" fillId="0" borderId="0" xfId="0" applyFont="1" applyFill="1" applyBorder="1"/>
    <xf numFmtId="0" fontId="3" fillId="0" borderId="0" xfId="0" applyFont="1" applyFill="1" applyBorder="1" applyAlignment="1">
      <alignment horizontal="left" vertical="center" wrapText="1"/>
    </xf>
    <xf numFmtId="0" fontId="27" fillId="0" borderId="2" xfId="0" applyFont="1" applyBorder="1"/>
    <xf numFmtId="0" fontId="27" fillId="5" borderId="2" xfId="0" applyFont="1" applyFill="1" applyBorder="1"/>
    <xf numFmtId="0" fontId="20" fillId="0" borderId="2" xfId="0" applyFont="1" applyBorder="1"/>
    <xf numFmtId="0" fontId="20" fillId="5" borderId="2" xfId="0" applyFont="1" applyFill="1" applyBorder="1"/>
    <xf numFmtId="166" fontId="0" fillId="0" borderId="0" xfId="0" applyNumberFormat="1"/>
    <xf numFmtId="0" fontId="0" fillId="0" borderId="11" xfId="0" applyFont="1" applyBorder="1" applyAlignment="1" applyProtection="1">
      <alignment horizontal="left" vertical="top" wrapText="1" readingOrder="1"/>
    </xf>
    <xf numFmtId="0" fontId="0" fillId="0" borderId="2" xfId="0" applyFont="1" applyBorder="1" applyAlignment="1" applyProtection="1">
      <alignment horizontal="left" vertical="top" wrapText="1" readingOrder="1"/>
    </xf>
    <xf numFmtId="0" fontId="1" fillId="0" borderId="2" xfId="0" applyFont="1" applyBorder="1" applyAlignment="1" applyProtection="1">
      <alignment horizontal="left" vertical="top" wrapText="1" readingOrder="1"/>
    </xf>
    <xf numFmtId="0" fontId="29" fillId="0" borderId="2" xfId="0" applyFont="1" applyBorder="1" applyAlignment="1">
      <alignment vertical="center" wrapText="1"/>
    </xf>
    <xf numFmtId="0" fontId="30" fillId="0" borderId="0" xfId="0" applyFont="1" applyAlignment="1">
      <alignment vertical="center" wrapText="1"/>
    </xf>
    <xf numFmtId="0" fontId="29" fillId="0" borderId="0" xfId="0" applyFont="1" applyAlignment="1">
      <alignment vertical="top" wrapText="1"/>
    </xf>
    <xf numFmtId="0" fontId="29" fillId="0" borderId="2" xfId="0" applyFont="1" applyBorder="1" applyAlignment="1">
      <alignment horizontal="center" vertical="top" wrapText="1"/>
    </xf>
    <xf numFmtId="0" fontId="1" fillId="0" borderId="13" xfId="0" applyFont="1" applyBorder="1" applyAlignment="1" applyProtection="1">
      <alignment vertical="top"/>
      <protection locked="0"/>
    </xf>
    <xf numFmtId="0" fontId="29" fillId="0" borderId="2" xfId="0" applyFont="1" applyBorder="1" applyAlignment="1">
      <alignment vertical="top" wrapText="1"/>
    </xf>
    <xf numFmtId="0" fontId="29" fillId="0" borderId="2" xfId="0" applyFont="1" applyBorder="1" applyAlignment="1">
      <alignment horizontal="left" vertical="top" wrapText="1"/>
    </xf>
    <xf numFmtId="0" fontId="29" fillId="0" borderId="0" xfId="0" applyFont="1" applyAlignment="1">
      <alignment vertical="top"/>
    </xf>
    <xf numFmtId="0" fontId="19" fillId="17" borderId="2" xfId="0" applyFont="1" applyFill="1" applyBorder="1" applyAlignment="1" applyProtection="1">
      <alignment vertical="top"/>
    </xf>
    <xf numFmtId="0" fontId="1" fillId="0" borderId="2" xfId="0" applyFont="1" applyBorder="1" applyAlignment="1" applyProtection="1">
      <alignment vertical="top"/>
    </xf>
    <xf numFmtId="0" fontId="19" fillId="17" borderId="2" xfId="0" applyFont="1" applyFill="1" applyBorder="1" applyAlignment="1" applyProtection="1">
      <alignment horizontal="left" vertical="top" wrapText="1" readingOrder="1"/>
    </xf>
    <xf numFmtId="0" fontId="31" fillId="17" borderId="2" xfId="0" applyFont="1" applyFill="1" applyBorder="1" applyAlignment="1" applyProtection="1">
      <alignment vertical="top" wrapText="1" readingOrder="1"/>
    </xf>
    <xf numFmtId="0" fontId="0" fillId="0" borderId="13" xfId="0" applyFont="1" applyBorder="1" applyAlignment="1" applyProtection="1">
      <alignment vertical="top" wrapText="1" readingOrder="1"/>
    </xf>
    <xf numFmtId="0" fontId="1" fillId="0" borderId="13" xfId="0" applyFont="1" applyBorder="1" applyAlignment="1" applyProtection="1">
      <alignment horizontal="right" vertical="top" readingOrder="1"/>
    </xf>
    <xf numFmtId="0" fontId="1" fillId="18" borderId="2" xfId="0" applyFont="1" applyFill="1" applyBorder="1" applyAlignment="1" applyProtection="1">
      <alignment horizontal="left" vertical="top" readingOrder="1"/>
    </xf>
    <xf numFmtId="0" fontId="1" fillId="18" borderId="2" xfId="0" applyFont="1" applyFill="1" applyBorder="1" applyAlignment="1" applyProtection="1">
      <alignment vertical="top" readingOrder="1"/>
    </xf>
    <xf numFmtId="0" fontId="1" fillId="18" borderId="2" xfId="0" applyFont="1" applyFill="1" applyBorder="1" applyAlignment="1" applyProtection="1">
      <alignment horizontal="right" vertical="top" readingOrder="1"/>
    </xf>
    <xf numFmtId="0" fontId="1" fillId="18" borderId="2" xfId="0" applyFont="1" applyFill="1" applyBorder="1" applyAlignment="1" applyProtection="1">
      <alignment vertical="top"/>
    </xf>
    <xf numFmtId="15" fontId="32" fillId="0" borderId="0" xfId="0" applyNumberFormat="1" applyFont="1" applyAlignment="1">
      <alignment horizontal="left"/>
    </xf>
    <xf numFmtId="0" fontId="32" fillId="0" borderId="0" xfId="0" applyFont="1"/>
    <xf numFmtId="0" fontId="7" fillId="0" borderId="2" xfId="0" applyFont="1" applyFill="1" applyBorder="1" applyAlignment="1">
      <alignment horizontal="center" vertical="center" wrapText="1"/>
    </xf>
    <xf numFmtId="0" fontId="14" fillId="7" borderId="24" xfId="0" applyFont="1" applyFill="1" applyBorder="1" applyAlignment="1" applyProtection="1">
      <alignment horizontal="center"/>
      <protection hidden="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0" xfId="0" applyFont="1" applyAlignment="1">
      <alignment horizontal="left"/>
    </xf>
    <xf numFmtId="0" fontId="27" fillId="0" borderId="0" xfId="0" applyFont="1" applyAlignment="1">
      <alignment horizontal="left"/>
    </xf>
    <xf numFmtId="0" fontId="27" fillId="0" borderId="0" xfId="0" applyFont="1" applyFill="1" applyAlignment="1">
      <alignment horizontal="left"/>
    </xf>
    <xf numFmtId="0" fontId="20" fillId="0" borderId="0" xfId="0" applyFont="1" applyFill="1" applyAlignment="1">
      <alignment horizontal="left"/>
    </xf>
    <xf numFmtId="0" fontId="20" fillId="0" borderId="0" xfId="0" applyFont="1" applyAlignment="1">
      <alignment horizontal="left"/>
    </xf>
    <xf numFmtId="9" fontId="27" fillId="0" borderId="0" xfId="2" applyFont="1" applyFill="1" applyAlignment="1">
      <alignment horizontal="center" vertical="center"/>
    </xf>
    <xf numFmtId="9" fontId="20" fillId="0" borderId="0" xfId="2" applyFont="1" applyFill="1" applyAlignment="1">
      <alignment horizontal="center" vertical="center"/>
    </xf>
    <xf numFmtId="0" fontId="0" fillId="0" borderId="0" xfId="0" applyProtection="1">
      <protection hidden="1"/>
    </xf>
    <xf numFmtId="0" fontId="18" fillId="0" borderId="2" xfId="0" applyFont="1" applyBorder="1" applyAlignment="1" applyProtection="1">
      <alignment horizontal="left" readingOrder="1"/>
      <protection hidden="1"/>
    </xf>
    <xf numFmtId="0" fontId="18" fillId="0" borderId="2" xfId="0" applyFont="1" applyBorder="1" applyAlignment="1" applyProtection="1">
      <alignment horizontal="center" vertical="center" wrapText="1" readingOrder="1"/>
      <protection hidden="1"/>
    </xf>
    <xf numFmtId="0" fontId="0" fillId="0" borderId="2" xfId="0" applyFont="1" applyBorder="1" applyAlignment="1" applyProtection="1">
      <alignment horizontal="left" readingOrder="1"/>
      <protection hidden="1"/>
    </xf>
    <xf numFmtId="0" fontId="1" fillId="0" borderId="2" xfId="0" applyFont="1" applyBorder="1" applyAlignment="1" applyProtection="1">
      <alignment horizontal="right" wrapText="1" readingOrder="1"/>
      <protection hidden="1"/>
    </xf>
    <xf numFmtId="0" fontId="0" fillId="0" borderId="0" xfId="0" applyFont="1" applyBorder="1" applyAlignment="1" applyProtection="1">
      <alignment horizontal="left" readingOrder="1"/>
      <protection hidden="1"/>
    </xf>
    <xf numFmtId="0" fontId="1" fillId="0" borderId="0" xfId="0" applyFont="1" applyBorder="1" applyAlignment="1" applyProtection="1">
      <alignment horizontal="right" wrapText="1" readingOrder="1"/>
      <protection hidden="1"/>
    </xf>
    <xf numFmtId="0" fontId="18" fillId="0" borderId="2" xfId="0" applyFont="1" applyBorder="1" applyAlignment="1" applyProtection="1">
      <alignment horizontal="center" vertical="center" wrapText="1"/>
      <protection hidden="1"/>
    </xf>
    <xf numFmtId="0" fontId="0" fillId="0" borderId="2" xfId="0" applyFont="1" applyBorder="1" applyAlignment="1" applyProtection="1">
      <alignment horizontal="center" readingOrder="1"/>
      <protection hidden="1"/>
    </xf>
    <xf numFmtId="0" fontId="1" fillId="0" borderId="2" xfId="0" applyFont="1" applyBorder="1" applyAlignment="1" applyProtection="1">
      <alignment horizontal="right" readingOrder="1"/>
      <protection hidden="1"/>
    </xf>
    <xf numFmtId="166" fontId="0" fillId="0" borderId="2" xfId="0" applyNumberFormat="1" applyBorder="1" applyAlignment="1" applyProtection="1">
      <alignment wrapText="1"/>
      <protection hidden="1"/>
    </xf>
    <xf numFmtId="0" fontId="1" fillId="5" borderId="2" xfId="0" applyFont="1" applyFill="1" applyBorder="1" applyAlignment="1" applyProtection="1">
      <alignment horizontal="right" readingOrder="1"/>
      <protection hidden="1"/>
    </xf>
    <xf numFmtId="0" fontId="1" fillId="5" borderId="2" xfId="0" applyFont="1" applyFill="1" applyBorder="1" applyAlignment="1" applyProtection="1">
      <alignment horizontal="right" wrapText="1" readingOrder="1"/>
      <protection hidden="1"/>
    </xf>
    <xf numFmtId="0" fontId="0" fillId="0" borderId="0" xfId="0" applyFont="1" applyBorder="1" applyAlignment="1" applyProtection="1">
      <alignment horizontal="center" readingOrder="1"/>
      <protection hidden="1"/>
    </xf>
    <xf numFmtId="9" fontId="0" fillId="0" borderId="0" xfId="2" applyFont="1" applyProtection="1">
      <protection hidden="1"/>
    </xf>
    <xf numFmtId="9" fontId="0" fillId="0" borderId="0" xfId="2" applyFont="1" applyAlignment="1" applyProtection="1">
      <alignment wrapText="1"/>
      <protection hidden="1"/>
    </xf>
    <xf numFmtId="0" fontId="18" fillId="0" borderId="0" xfId="0" applyFont="1" applyProtection="1">
      <protection hidden="1"/>
    </xf>
    <xf numFmtId="0" fontId="0" fillId="0" borderId="2" xfId="0" applyFont="1" applyBorder="1" applyAlignment="1" applyProtection="1">
      <alignment horizontal="center" vertical="center" wrapText="1" readingOrder="1"/>
      <protection hidden="1"/>
    </xf>
    <xf numFmtId="0" fontId="0" fillId="0" borderId="2" xfId="0" applyBorder="1" applyAlignment="1" applyProtection="1">
      <alignment horizontal="center" vertical="center" wrapText="1"/>
      <protection hidden="1"/>
    </xf>
    <xf numFmtId="0" fontId="3" fillId="0" borderId="0" xfId="0" applyFont="1" applyFill="1" applyBorder="1" applyAlignment="1">
      <alignment horizontal="right" vertical="center" wrapText="1"/>
    </xf>
    <xf numFmtId="165" fontId="27" fillId="0" borderId="0" xfId="0" applyNumberFormat="1" applyFont="1" applyFill="1"/>
    <xf numFmtId="0" fontId="27" fillId="0" borderId="2" xfId="0" applyFont="1" applyBorder="1" applyAlignment="1">
      <alignment horizontal="left" vertical="center" wrapText="1"/>
    </xf>
    <xf numFmtId="0" fontId="0" fillId="0" borderId="0" xfId="0" applyFont="1" applyBorder="1" applyAlignment="1" applyProtection="1">
      <alignment vertical="top" wrapText="1" readingOrder="1"/>
    </xf>
    <xf numFmtId="0" fontId="0" fillId="0" borderId="14" xfId="0" applyFont="1" applyBorder="1" applyAlignment="1" applyProtection="1">
      <alignment horizontal="left" vertical="top" wrapText="1" readingOrder="1"/>
    </xf>
    <xf numFmtId="0" fontId="29" fillId="0" borderId="14" xfId="0" applyFont="1" applyBorder="1" applyAlignment="1">
      <alignment horizontal="left" vertical="top" wrapText="1"/>
    </xf>
    <xf numFmtId="0" fontId="0" fillId="0" borderId="14" xfId="0" applyFont="1" applyBorder="1" applyAlignment="1" applyProtection="1">
      <alignment horizontal="center" vertical="top"/>
      <protection locked="0"/>
    </xf>
    <xf numFmtId="0" fontId="34" fillId="0" borderId="2" xfId="0" applyFont="1" applyBorder="1" applyAlignment="1" applyProtection="1">
      <alignment horizontal="center" vertical="center" wrapText="1" readingOrder="1"/>
    </xf>
    <xf numFmtId="0" fontId="34" fillId="0" borderId="2" xfId="0" applyFont="1" applyBorder="1" applyAlignment="1" applyProtection="1">
      <alignment horizontal="left" readingOrder="1"/>
    </xf>
    <xf numFmtId="0" fontId="23" fillId="0" borderId="2" xfId="0" applyFont="1" applyBorder="1" applyAlignment="1" applyProtection="1">
      <alignment horizontal="left" readingOrder="1"/>
    </xf>
    <xf numFmtId="0" fontId="23" fillId="0" borderId="2" xfId="0" applyFont="1" applyBorder="1" applyAlignment="1" applyProtection="1">
      <alignment vertical="top" wrapText="1" readingOrder="1"/>
    </xf>
    <xf numFmtId="0" fontId="23" fillId="0" borderId="2" xfId="0" applyFont="1" applyBorder="1" applyAlignment="1" applyProtection="1">
      <alignment horizontal="left" vertical="top" wrapText="1" readingOrder="1"/>
    </xf>
    <xf numFmtId="0" fontId="35" fillId="0" borderId="2" xfId="0" applyFont="1" applyBorder="1" applyAlignment="1">
      <alignment vertical="top" wrapText="1"/>
    </xf>
    <xf numFmtId="0" fontId="35" fillId="0" borderId="2" xfId="0" applyFont="1" applyBorder="1" applyAlignment="1">
      <alignment horizontal="left" vertical="top" wrapText="1"/>
    </xf>
    <xf numFmtId="0" fontId="35" fillId="0" borderId="2" xfId="0" applyFont="1" applyBorder="1" applyAlignment="1">
      <alignment wrapText="1"/>
    </xf>
    <xf numFmtId="0" fontId="35" fillId="0" borderId="2" xfId="0" applyFont="1" applyBorder="1" applyAlignment="1">
      <alignment vertical="center" wrapText="1"/>
    </xf>
    <xf numFmtId="0" fontId="35" fillId="0" borderId="2" xfId="0" applyFont="1" applyBorder="1" applyAlignment="1">
      <alignment vertical="top"/>
    </xf>
    <xf numFmtId="0" fontId="23" fillId="0" borderId="2" xfId="0" applyFont="1" applyBorder="1" applyAlignment="1" applyProtection="1">
      <alignment horizontal="left" vertical="top" readingOrder="1"/>
    </xf>
    <xf numFmtId="0" fontId="23" fillId="0" borderId="2" xfId="0" applyFont="1" applyBorder="1" applyAlignment="1" applyProtection="1">
      <alignment horizontal="center" vertical="top" readingOrder="1"/>
    </xf>
    <xf numFmtId="0" fontId="36" fillId="17" borderId="2" xfId="0" applyFont="1" applyFill="1" applyBorder="1" applyAlignment="1" applyProtection="1">
      <alignment vertical="top" wrapText="1" readingOrder="1"/>
    </xf>
    <xf numFmtId="0" fontId="37" fillId="17" borderId="2" xfId="0" applyFont="1" applyFill="1" applyBorder="1" applyAlignment="1" applyProtection="1">
      <alignment vertical="top" wrapText="1" readingOrder="1"/>
    </xf>
    <xf numFmtId="0" fontId="34" fillId="0" borderId="2" xfId="0" applyFont="1" applyBorder="1" applyAlignment="1" applyProtection="1">
      <alignment horizontal="left" vertical="top" readingOrder="1"/>
    </xf>
    <xf numFmtId="0" fontId="23" fillId="0" borderId="2" xfId="0" applyFont="1" applyBorder="1" applyAlignment="1" applyProtection="1">
      <alignment vertical="top" readingOrder="1"/>
    </xf>
    <xf numFmtId="0" fontId="35" fillId="0" borderId="2" xfId="0" applyFont="1" applyBorder="1" applyAlignment="1">
      <alignment horizontal="left" vertical="top"/>
    </xf>
    <xf numFmtId="0" fontId="1" fillId="0" borderId="2" xfId="0" applyFont="1" applyFill="1" applyBorder="1" applyAlignment="1" applyProtection="1">
      <alignment horizontal="right" vertical="top" wrapText="1" readingOrder="1"/>
    </xf>
    <xf numFmtId="0" fontId="0" fillId="0" borderId="2" xfId="0" applyFont="1" applyFill="1" applyBorder="1" applyAlignment="1" applyProtection="1">
      <alignment horizontal="right" vertical="top" readingOrder="1"/>
    </xf>
    <xf numFmtId="0" fontId="33" fillId="14" borderId="2" xfId="0" applyFont="1" applyFill="1" applyBorder="1" applyAlignment="1" applyProtection="1">
      <alignment horizontal="center" vertical="center" wrapText="1"/>
      <protection locked="0"/>
    </xf>
    <xf numFmtId="0" fontId="20" fillId="14" borderId="2" xfId="0" applyFont="1" applyFill="1" applyBorder="1" applyAlignment="1" applyProtection="1">
      <alignment vertical="top" wrapText="1"/>
      <protection locked="0"/>
    </xf>
    <xf numFmtId="0" fontId="20" fillId="14" borderId="14" xfId="0" applyFont="1" applyFill="1" applyBorder="1" applyAlignment="1" applyProtection="1">
      <alignment vertical="top" wrapText="1"/>
      <protection locked="0"/>
    </xf>
    <xf numFmtId="0" fontId="7" fillId="21" borderId="14" xfId="0" applyFont="1" applyFill="1" applyBorder="1" applyAlignment="1">
      <alignment horizontal="center" vertical="center" textRotation="90"/>
    </xf>
    <xf numFmtId="0" fontId="7" fillId="21" borderId="14" xfId="0" applyFont="1" applyFill="1" applyBorder="1" applyAlignment="1">
      <alignment horizontal="center" vertical="center"/>
    </xf>
    <xf numFmtId="0" fontId="0" fillId="0" borderId="13" xfId="0" applyFont="1" applyBorder="1" applyAlignment="1" applyProtection="1">
      <alignment horizontal="right" vertical="top" readingOrder="1"/>
    </xf>
    <xf numFmtId="0" fontId="0" fillId="0" borderId="13" xfId="0" applyFont="1" applyBorder="1" applyAlignment="1" applyProtection="1">
      <alignment horizontal="right" vertical="top" wrapText="1" readingOrder="1"/>
    </xf>
    <xf numFmtId="0" fontId="1" fillId="0" borderId="13" xfId="0" applyFont="1" applyFill="1" applyBorder="1" applyAlignment="1" applyProtection="1">
      <alignment horizontal="right" vertical="top" wrapText="1" readingOrder="1"/>
    </xf>
    <xf numFmtId="0" fontId="0" fillId="0" borderId="13" xfId="0" applyFont="1" applyFill="1" applyBorder="1" applyAlignment="1" applyProtection="1">
      <alignment horizontal="right" vertical="top" wrapText="1" readingOrder="1"/>
    </xf>
    <xf numFmtId="9" fontId="0" fillId="0" borderId="13" xfId="0" applyNumberFormat="1" applyFont="1" applyFill="1" applyBorder="1" applyAlignment="1" applyProtection="1">
      <alignment horizontal="right" vertical="top" wrapText="1" readingOrder="1"/>
    </xf>
    <xf numFmtId="0" fontId="19" fillId="0" borderId="13" xfId="0" applyFont="1" applyFill="1" applyBorder="1" applyAlignment="1" applyProtection="1">
      <alignment horizontal="right" vertical="top" wrapText="1" readingOrder="1"/>
    </xf>
    <xf numFmtId="0" fontId="1" fillId="0" borderId="13" xfId="0" applyFont="1" applyFill="1" applyBorder="1" applyAlignment="1" applyProtection="1">
      <alignment horizontal="right" vertical="top" readingOrder="1"/>
    </xf>
    <xf numFmtId="0" fontId="23" fillId="0" borderId="2" xfId="0" applyFont="1" applyFill="1" applyBorder="1" applyAlignment="1" applyProtection="1">
      <alignment horizontal="left" vertical="top" wrapText="1" readingOrder="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22"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8" fillId="23" borderId="27" xfId="3" applyBorder="1" applyAlignment="1" applyProtection="1">
      <alignment horizontal="center"/>
      <protection hidden="1"/>
    </xf>
    <xf numFmtId="0" fontId="3" fillId="24" borderId="2" xfId="0" applyFont="1" applyFill="1" applyBorder="1" applyAlignment="1">
      <alignment horizontal="left" vertical="center" wrapText="1"/>
    </xf>
    <xf numFmtId="165" fontId="20" fillId="0" borderId="0" xfId="0" applyNumberFormat="1" applyFont="1" applyFill="1"/>
    <xf numFmtId="0" fontId="3" fillId="4" borderId="8" xfId="0" applyFont="1" applyFill="1" applyBorder="1" applyAlignment="1">
      <alignment horizontal="center"/>
    </xf>
    <xf numFmtId="0" fontId="3" fillId="4" borderId="1" xfId="0" applyFont="1" applyFill="1" applyBorder="1" applyAlignment="1">
      <alignment horizontal="center"/>
    </xf>
    <xf numFmtId="0" fontId="4"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xf>
    <xf numFmtId="0" fontId="4" fillId="0" borderId="2" xfId="0" applyFont="1" applyFill="1" applyBorder="1" applyAlignment="1">
      <alignment horizont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4" fillId="0" borderId="4" xfId="0" applyFont="1" applyFill="1" applyBorder="1" applyAlignment="1">
      <alignment horizontal="center" vertical="center"/>
    </xf>
    <xf numFmtId="167" fontId="0" fillId="0" borderId="0" xfId="0" applyNumberFormat="1" applyAlignment="1" applyProtection="1">
      <alignment horizontal="left"/>
      <protection locked="0"/>
    </xf>
    <xf numFmtId="0" fontId="23" fillId="0" borderId="2" xfId="0" applyFont="1" applyBorder="1" applyAlignment="1" applyProtection="1">
      <alignment horizontal="left" vertical="top" wrapText="1" readingOrder="1"/>
    </xf>
    <xf numFmtId="0" fontId="23" fillId="0" borderId="2" xfId="0" applyFont="1" applyBorder="1" applyAlignment="1" applyProtection="1">
      <alignment horizontal="center" vertical="top" readingOrder="1"/>
    </xf>
    <xf numFmtId="0" fontId="25" fillId="13" borderId="14" xfId="0" applyFont="1" applyFill="1" applyBorder="1" applyAlignment="1" applyProtection="1">
      <alignment horizontal="center" vertical="center" wrapText="1" readingOrder="1"/>
    </xf>
    <xf numFmtId="0" fontId="25" fillId="13" borderId="11" xfId="0" applyFont="1" applyFill="1" applyBorder="1" applyAlignment="1" applyProtection="1">
      <alignment horizontal="center" vertical="center" wrapText="1" readingOrder="1"/>
    </xf>
    <xf numFmtId="0" fontId="34" fillId="0" borderId="14" xfId="0" applyFont="1" applyBorder="1" applyAlignment="1" applyProtection="1">
      <alignment horizontal="center" vertical="center" readingOrder="1"/>
    </xf>
    <xf numFmtId="0" fontId="34" fillId="0" borderId="10" xfId="0" applyFont="1" applyBorder="1" applyAlignment="1" applyProtection="1">
      <alignment horizontal="center" vertical="center" readingOrder="1"/>
    </xf>
    <xf numFmtId="0" fontId="34" fillId="0" borderId="11" xfId="0" applyFont="1" applyBorder="1" applyAlignment="1" applyProtection="1">
      <alignment horizontal="center" vertical="center" readingOrder="1"/>
    </xf>
    <xf numFmtId="0" fontId="34" fillId="0" borderId="2" xfId="0" applyFont="1" applyBorder="1" applyAlignment="1" applyProtection="1">
      <alignment horizontal="center" readingOrder="1"/>
    </xf>
    <xf numFmtId="0" fontId="34" fillId="0" borderId="18" xfId="0" applyFont="1" applyBorder="1" applyAlignment="1" applyProtection="1">
      <alignment horizontal="center" vertical="center" wrapText="1" readingOrder="1"/>
    </xf>
    <xf numFmtId="0" fontId="34" fillId="0" borderId="19" xfId="0" applyFont="1" applyBorder="1" applyAlignment="1" applyProtection="1">
      <alignment horizontal="center" vertical="center" wrapText="1" readingOrder="1"/>
    </xf>
    <xf numFmtId="0" fontId="34" fillId="0" borderId="22" xfId="0" applyFont="1" applyBorder="1" applyAlignment="1" applyProtection="1">
      <alignment horizontal="center" vertical="center" wrapText="1" readingOrder="1"/>
    </xf>
    <xf numFmtId="0" fontId="34" fillId="0" borderId="15" xfId="0" applyFont="1" applyBorder="1" applyAlignment="1" applyProtection="1">
      <alignment horizontal="center" vertical="center" wrapText="1" readingOrder="1"/>
    </xf>
    <xf numFmtId="0" fontId="34" fillId="0" borderId="23" xfId="0" applyFont="1" applyBorder="1" applyAlignment="1" applyProtection="1">
      <alignment horizontal="center" vertical="center" wrapText="1" readingOrder="1"/>
    </xf>
    <xf numFmtId="0" fontId="34" fillId="0" borderId="16" xfId="0" applyFont="1" applyBorder="1" applyAlignment="1" applyProtection="1">
      <alignment horizontal="center" vertical="center" wrapText="1" readingOrder="1"/>
    </xf>
    <xf numFmtId="0" fontId="18" fillId="0" borderId="14" xfId="0" applyFont="1" applyBorder="1" applyAlignment="1" applyProtection="1">
      <alignment horizontal="center" vertical="center" wrapText="1" readingOrder="1"/>
    </xf>
    <xf numFmtId="0" fontId="18" fillId="0" borderId="10" xfId="0" applyFont="1" applyBorder="1" applyAlignment="1" applyProtection="1">
      <alignment horizontal="center" vertical="center" wrapText="1" readingOrder="1"/>
    </xf>
    <xf numFmtId="0" fontId="18" fillId="0" borderId="11" xfId="0" applyFont="1" applyBorder="1" applyAlignment="1" applyProtection="1">
      <alignment horizontal="center" vertical="center" wrapText="1" readingOrder="1"/>
    </xf>
    <xf numFmtId="0" fontId="25" fillId="13" borderId="24" xfId="0" applyFont="1" applyFill="1" applyBorder="1" applyAlignment="1" applyProtection="1">
      <alignment horizontal="center" vertical="center" wrapText="1" readingOrder="1"/>
    </xf>
    <xf numFmtId="0" fontId="25" fillId="13" borderId="12" xfId="0" applyFont="1" applyFill="1" applyBorder="1" applyAlignment="1" applyProtection="1">
      <alignment horizontal="center" vertical="center" wrapText="1" readingOrder="1"/>
    </xf>
    <xf numFmtId="0" fontId="25" fillId="13" borderId="13" xfId="0" applyFont="1" applyFill="1" applyBorder="1" applyAlignment="1" applyProtection="1">
      <alignment horizontal="center" vertical="center" wrapText="1" readingOrder="1"/>
    </xf>
    <xf numFmtId="0" fontId="18" fillId="6" borderId="14" xfId="0" applyFont="1" applyFill="1" applyBorder="1" applyAlignment="1" applyProtection="1">
      <alignment horizontal="center" vertical="center" wrapText="1" readingOrder="1"/>
    </xf>
    <xf numFmtId="0" fontId="18" fillId="6" borderId="11" xfId="0" applyFont="1" applyFill="1" applyBorder="1" applyAlignment="1" applyProtection="1">
      <alignment horizontal="center" vertical="center" wrapText="1" readingOrder="1"/>
    </xf>
    <xf numFmtId="0" fontId="34" fillId="0" borderId="2" xfId="0" applyFont="1" applyBorder="1" applyAlignment="1" applyProtection="1">
      <alignment horizontal="center" vertical="center" wrapText="1" readingOrder="1"/>
    </xf>
    <xf numFmtId="0" fontId="18" fillId="6" borderId="2" xfId="0" applyFont="1" applyFill="1" applyBorder="1" applyAlignment="1" applyProtection="1">
      <alignment horizontal="center" vertical="center" wrapText="1" readingOrder="1"/>
    </xf>
    <xf numFmtId="0" fontId="0" fillId="0" borderId="14" xfId="0" applyFont="1" applyBorder="1" applyAlignment="1" applyProtection="1">
      <alignment horizontal="center" vertical="top" wrapText="1" readingOrder="1"/>
    </xf>
    <xf numFmtId="0" fontId="0" fillId="0" borderId="11" xfId="0" applyFont="1" applyBorder="1" applyAlignment="1" applyProtection="1">
      <alignment horizontal="center" vertical="top" wrapText="1" readingOrder="1"/>
    </xf>
    <xf numFmtId="0" fontId="0" fillId="0" borderId="14" xfId="0" applyFont="1" applyBorder="1" applyAlignment="1" applyProtection="1">
      <alignment horizontal="left" vertical="top" wrapText="1" readingOrder="1"/>
    </xf>
    <xf numFmtId="0" fontId="0" fillId="0" borderId="11" xfId="0" applyFont="1" applyBorder="1" applyAlignment="1" applyProtection="1">
      <alignment horizontal="left" vertical="top" wrapText="1" readingOrder="1"/>
    </xf>
    <xf numFmtId="0" fontId="23" fillId="0" borderId="2" xfId="0" applyFont="1" applyBorder="1" applyAlignment="1" applyProtection="1">
      <alignment horizontal="center" vertical="top" wrapText="1" readingOrder="1"/>
    </xf>
    <xf numFmtId="0" fontId="7" fillId="14" borderId="2" xfId="0" applyFont="1" applyFill="1" applyBorder="1" applyAlignment="1">
      <alignment horizontal="center" vertical="center" wrapText="1"/>
    </xf>
    <xf numFmtId="0" fontId="7" fillId="14" borderId="14" xfId="0" applyFont="1" applyFill="1" applyBorder="1" applyAlignment="1">
      <alignment horizontal="center" vertical="center" wrapText="1"/>
    </xf>
    <xf numFmtId="0" fontId="7" fillId="20" borderId="2" xfId="0" applyFont="1" applyFill="1" applyBorder="1" applyAlignment="1">
      <alignment horizontal="center" textRotation="90" wrapText="1"/>
    </xf>
    <xf numFmtId="0" fontId="7" fillId="20" borderId="4" xfId="0" applyFont="1" applyFill="1" applyBorder="1" applyAlignment="1">
      <alignment horizontal="center" vertical="center" wrapText="1"/>
    </xf>
    <xf numFmtId="0" fontId="7" fillId="20" borderId="2" xfId="0" applyFont="1" applyFill="1" applyBorder="1" applyAlignment="1">
      <alignment horizontal="center" vertical="center" wrapText="1"/>
    </xf>
    <xf numFmtId="0" fontId="7" fillId="20" borderId="4" xfId="0" applyFont="1" applyFill="1" applyBorder="1" applyAlignment="1">
      <alignment horizontal="center" vertical="center" textRotation="90" wrapText="1"/>
    </xf>
    <xf numFmtId="0" fontId="7" fillId="20" borderId="2" xfId="0" applyFont="1" applyFill="1" applyBorder="1" applyAlignment="1">
      <alignment horizontal="center" vertical="center" textRotation="90"/>
    </xf>
    <xf numFmtId="0" fontId="7" fillId="14" borderId="4" xfId="0" applyFont="1" applyFill="1" applyBorder="1" applyAlignment="1">
      <alignment horizontal="center" vertical="center"/>
    </xf>
    <xf numFmtId="0" fontId="7" fillId="14" borderId="2" xfId="0" applyFont="1" applyFill="1" applyBorder="1" applyAlignment="1">
      <alignment horizontal="center" vertical="center"/>
    </xf>
    <xf numFmtId="0" fontId="7" fillId="14" borderId="14" xfId="0" applyFont="1" applyFill="1" applyBorder="1" applyAlignment="1">
      <alignment horizontal="center" vertical="center"/>
    </xf>
    <xf numFmtId="0" fontId="7" fillId="14" borderId="4" xfId="0" applyFont="1" applyFill="1" applyBorder="1" applyAlignment="1">
      <alignment horizontal="center" vertical="center" wrapText="1"/>
    </xf>
    <xf numFmtId="0" fontId="7" fillId="19" borderId="5" xfId="0" applyFont="1" applyFill="1" applyBorder="1" applyAlignment="1">
      <alignment horizontal="center" vertical="center"/>
    </xf>
    <xf numFmtId="0" fontId="7" fillId="19" borderId="7" xfId="0" applyFont="1" applyFill="1" applyBorder="1" applyAlignment="1">
      <alignment horizontal="center" vertical="center"/>
    </xf>
    <xf numFmtId="0" fontId="7" fillId="19" borderId="26" xfId="0" applyFont="1" applyFill="1" applyBorder="1" applyAlignment="1">
      <alignment horizontal="center" vertical="center"/>
    </xf>
    <xf numFmtId="0" fontId="7" fillId="14" borderId="25" xfId="0" applyFont="1" applyFill="1" applyBorder="1" applyAlignment="1">
      <alignment horizontal="center" vertical="center" wrapText="1"/>
    </xf>
    <xf numFmtId="0" fontId="7" fillId="21" borderId="4" xfId="0" applyFont="1" applyFill="1" applyBorder="1" applyAlignment="1">
      <alignment horizontal="center"/>
    </xf>
    <xf numFmtId="0" fontId="7" fillId="21" borderId="4" xfId="0" applyFont="1" applyFill="1" applyBorder="1" applyAlignment="1">
      <alignment horizontal="center" vertical="center" wrapText="1"/>
    </xf>
    <xf numFmtId="0" fontId="7" fillId="21" borderId="2"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9" xfId="0" applyFont="1" applyFill="1" applyBorder="1" applyAlignment="1">
      <alignment horizontal="center" vertical="center" wrapText="1"/>
    </xf>
    <xf numFmtId="0" fontId="7" fillId="21" borderId="2" xfId="0" applyFont="1" applyFill="1" applyBorder="1" applyAlignment="1">
      <alignment horizontal="center" vertical="center"/>
    </xf>
    <xf numFmtId="0" fontId="7" fillId="2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textRotation="90" wrapText="1"/>
    </xf>
    <xf numFmtId="0" fontId="4" fillId="0" borderId="2" xfId="0" applyFont="1" applyFill="1" applyBorder="1" applyAlignment="1">
      <alignment horizontal="center" vertical="center" textRotation="90"/>
    </xf>
    <xf numFmtId="0" fontId="12" fillId="8" borderId="11" xfId="0" applyFont="1" applyFill="1" applyBorder="1" applyAlignment="1">
      <alignment horizontal="center" vertical="center" textRotation="90" wrapText="1"/>
    </xf>
    <xf numFmtId="0" fontId="12" fillId="8" borderId="2" xfId="0" applyFont="1" applyFill="1" applyBorder="1" applyAlignment="1">
      <alignment horizontal="center" vertical="center" textRotation="90" wrapText="1"/>
    </xf>
    <xf numFmtId="0" fontId="12" fillId="6" borderId="2" xfId="0" applyFont="1" applyFill="1" applyBorder="1" applyAlignment="1">
      <alignment horizontal="center" vertical="center" textRotation="90" wrapText="1"/>
    </xf>
    <xf numFmtId="0" fontId="13" fillId="10" borderId="18" xfId="0" applyFont="1" applyFill="1" applyBorder="1" applyAlignment="1">
      <alignment horizontal="center"/>
    </xf>
    <xf numFmtId="0" fontId="13" fillId="10" borderId="17" xfId="0" applyFont="1" applyFill="1" applyBorder="1" applyAlignment="1">
      <alignment horizontal="center"/>
    </xf>
    <xf numFmtId="0" fontId="13" fillId="10" borderId="19" xfId="0" applyFont="1" applyFill="1" applyBorder="1" applyAlignment="1">
      <alignment horizontal="center"/>
    </xf>
    <xf numFmtId="0" fontId="4" fillId="0" borderId="21" xfId="0" applyFont="1" applyFill="1" applyBorder="1" applyAlignment="1">
      <alignment horizontal="center" wrapText="1"/>
    </xf>
    <xf numFmtId="0" fontId="4" fillId="0" borderId="20" xfId="0" applyFont="1" applyFill="1" applyBorder="1" applyAlignment="1">
      <alignment horizontal="center" wrapText="1"/>
    </xf>
    <xf numFmtId="0" fontId="7" fillId="0" borderId="14" xfId="0" applyFont="1" applyFill="1" applyBorder="1" applyAlignment="1">
      <alignment horizontal="center" textRotation="90" wrapText="1"/>
    </xf>
    <xf numFmtId="0" fontId="7" fillId="0" borderId="11" xfId="0" applyFont="1" applyFill="1" applyBorder="1" applyAlignment="1">
      <alignment horizontal="center" textRotation="90" wrapText="1"/>
    </xf>
    <xf numFmtId="0" fontId="4" fillId="0" borderId="4" xfId="0" applyFont="1" applyFill="1" applyBorder="1" applyAlignment="1">
      <alignment horizontal="center" textRotation="90" wrapText="1"/>
    </xf>
    <xf numFmtId="0" fontId="4" fillId="0" borderId="2" xfId="0" applyFont="1" applyFill="1" applyBorder="1" applyAlignment="1">
      <alignment horizontal="center" textRotation="90" wrapText="1"/>
    </xf>
    <xf numFmtId="0" fontId="4" fillId="0" borderId="14" xfId="0" applyFont="1" applyFill="1" applyBorder="1" applyAlignment="1">
      <alignment horizontal="center" textRotation="90" wrapText="1"/>
    </xf>
  </cellXfs>
  <cellStyles count="4">
    <cellStyle name="Comma" xfId="1" builtinId="3"/>
    <cellStyle name="Neutral" xfId="3" builtinId="28"/>
    <cellStyle name="Normal" xfId="0" builtinId="0"/>
    <cellStyle name="Percent" xfId="2" builtinId="5"/>
  </cellStyles>
  <dxfs count="98">
    <dxf>
      <font>
        <color rgb="FFFF0000"/>
      </font>
      <fill>
        <patternFill patternType="solid">
          <fgColor indexed="10"/>
          <bgColor indexed="10"/>
        </patternFill>
      </fill>
    </dxf>
    <dxf>
      <font>
        <color rgb="FFFFC000"/>
      </font>
      <fill>
        <patternFill patternType="solid">
          <fgColor indexed="10"/>
          <bgColor rgb="FFFFC000"/>
        </patternFill>
      </fill>
    </dxf>
    <dxf>
      <font>
        <color theme="9" tint="-0.24994659260841701"/>
      </font>
      <fill>
        <patternFill patternType="solid">
          <fgColor indexed="10"/>
          <bgColor indexed="17"/>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ill>
        <patternFill>
          <bgColor theme="0"/>
        </patternFill>
      </fill>
    </dxf>
    <dxf>
      <fill>
        <patternFill>
          <bgColor theme="4" tint="0.59996337778862885"/>
        </patternFill>
      </fill>
    </dxf>
    <dxf>
      <font>
        <b/>
        <i val="0"/>
      </font>
      <fill>
        <patternFill>
          <bgColor rgb="FF00B0F0"/>
        </patternFill>
      </fill>
    </dxf>
    <dxf>
      <font>
        <color rgb="FF00B0F0"/>
      </font>
      <fill>
        <patternFill patternType="solid">
          <fgColor rgb="FF00B0F0"/>
          <bgColor rgb="FF00B0F0"/>
        </patternFill>
      </fill>
    </dxf>
    <dxf>
      <font>
        <color theme="0"/>
      </font>
      <fill>
        <patternFill patternType="none">
          <bgColor auto="1"/>
        </patternFill>
      </fill>
    </dxf>
    <dxf>
      <font>
        <color rgb="FFFF0000"/>
      </font>
      <fill>
        <patternFill patternType="solid">
          <fgColor indexed="10"/>
          <bgColor indexed="10"/>
        </patternFill>
      </fill>
    </dxf>
    <dxf>
      <font>
        <color rgb="FFFFC000"/>
      </font>
      <fill>
        <patternFill patternType="solid">
          <fgColor indexed="10"/>
          <bgColor rgb="FFFFC000"/>
        </patternFill>
      </fill>
    </dxf>
    <dxf>
      <font>
        <color theme="9" tint="-0.24994659260841701"/>
      </font>
      <fill>
        <patternFill patternType="solid">
          <fgColor indexed="10"/>
          <bgColor indexed="17"/>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patternType="none">
          <bgColor auto="1"/>
        </patternFill>
      </fill>
    </dxf>
    <dxf>
      <fill>
        <patternFill>
          <bgColor theme="4" tint="0.79998168889431442"/>
        </patternFill>
      </fill>
    </dxf>
    <dxf>
      <font>
        <b/>
        <i val="0"/>
      </font>
      <fill>
        <patternFill>
          <bgColor theme="4" tint="0.39994506668294322"/>
        </patternFill>
      </fill>
    </dxf>
    <dxf>
      <font>
        <b val="0"/>
        <i/>
        <color auto="1"/>
      </font>
      <fill>
        <patternFill>
          <bgColor theme="4" tint="-0.24994659260841701"/>
        </patternFill>
      </fill>
    </dxf>
    <dxf>
      <font>
        <b/>
        <i val="0"/>
        <color auto="1"/>
      </font>
      <fill>
        <patternFill>
          <bgColor theme="7" tint="-0.24994659260841701"/>
        </patternFill>
      </fill>
    </dxf>
    <dxf>
      <fill>
        <patternFill>
          <bgColor theme="0"/>
        </patternFill>
      </fill>
    </dxf>
    <dxf>
      <fill>
        <patternFill>
          <bgColor theme="4" tint="0.59996337778862885"/>
        </patternFill>
      </fill>
    </dxf>
    <dxf>
      <font>
        <b/>
        <i val="0"/>
      </font>
      <fill>
        <patternFill>
          <bgColor rgb="FF00B0F0"/>
        </patternFill>
      </fill>
    </dxf>
    <dxf>
      <font>
        <color rgb="FFFF0000"/>
      </font>
      <fill>
        <patternFill patternType="solid">
          <fgColor indexed="10"/>
          <bgColor indexed="10"/>
        </patternFill>
      </fill>
    </dxf>
    <dxf>
      <font>
        <color rgb="FFFFC000"/>
      </font>
      <fill>
        <patternFill patternType="solid">
          <fgColor indexed="10"/>
          <bgColor rgb="FFFFC000"/>
        </patternFill>
      </fill>
    </dxf>
    <dxf>
      <font>
        <color theme="9" tint="-0.24994659260841701"/>
      </font>
      <fill>
        <patternFill patternType="solid">
          <fgColor indexed="10"/>
          <bgColor indexed="17"/>
        </patternFill>
      </fill>
    </dxf>
    <dxf>
      <font>
        <color rgb="FF00B0F0"/>
      </font>
      <fill>
        <patternFill patternType="solid">
          <fgColor rgb="FF00B0F0"/>
          <bgColor rgb="FF00B0F0"/>
        </patternFill>
      </fill>
    </dxf>
    <dxf>
      <font>
        <color theme="0"/>
      </font>
      <fill>
        <patternFill patternType="none">
          <bgColor auto="1"/>
        </patternFill>
      </fill>
    </dxf>
  </dxfs>
  <tableStyles count="0" defaultTableStyle="TableStyleMedium2" defaultPivotStyle="PivotStyleLight16"/>
  <colors>
    <mruColors>
      <color rgb="FFFFFFCC"/>
      <color rgb="FFFFFF99"/>
      <color rgb="FFFFFF66"/>
      <color rgb="FFFFFF00"/>
      <color rgb="FFFF99FF"/>
      <color rgb="FFFF66FF"/>
      <color rgb="FFFF00FF"/>
      <color rgb="FFCC00CC"/>
      <color rgb="FFE8B5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n-AU"/>
              <a:t>overall</a:t>
            </a:r>
            <a:r>
              <a:rPr lang="en-AU" baseline="0"/>
              <a:t> </a:t>
            </a:r>
            <a:r>
              <a:rPr lang="en-AU"/>
              <a:t>activity</a:t>
            </a:r>
            <a:r>
              <a:rPr lang="en-AU" baseline="0"/>
              <a:t> </a:t>
            </a:r>
            <a:r>
              <a:rPr lang="en-AU"/>
              <a:t>status</a:t>
            </a:r>
          </a:p>
        </c:rich>
      </c:tx>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4710094710094714E-2"/>
          <c:y val="0.21920398009950248"/>
          <c:w val="0.83598983598983601"/>
          <c:h val="0.67507423512359466"/>
        </c:manualLayout>
      </c:layout>
      <c:pie3DChart>
        <c:varyColors val="1"/>
        <c:ser>
          <c:idx val="0"/>
          <c:order val="0"/>
          <c:explosion val="2"/>
          <c:dPt>
            <c:idx val="0"/>
            <c:bubble3D val="0"/>
            <c:spPr>
              <a:solidFill>
                <a:srgbClr val="00B050">
                  <a:alpha val="90000"/>
                </a:srgbClr>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flat">
                <a:contourClr>
                  <a:schemeClr val="accent2">
                    <a:lumMod val="75000"/>
                  </a:schemeClr>
                </a:contourClr>
              </a:sp3d>
            </c:spPr>
            <c:extLst>
              <c:ext xmlns:c16="http://schemas.microsoft.com/office/drawing/2014/chart" uri="{C3380CC4-5D6E-409C-BE32-E72D297353CC}">
                <c16:uniqueId val="{00000001-39C0-443C-A9D5-E0CAB9DCC129}"/>
              </c:ext>
            </c:extLst>
          </c:dPt>
          <c:dPt>
            <c:idx val="1"/>
            <c:bubble3D val="0"/>
            <c:spPr>
              <a:solidFill>
                <a:schemeClr val="accent4">
                  <a:alpha val="90000"/>
                </a:schemeClr>
              </a:solidFill>
              <a:ln w="19050">
                <a:solidFill>
                  <a:schemeClr val="accent4">
                    <a:lumMod val="75000"/>
                  </a:schemeClr>
                </a:solidFill>
              </a:ln>
              <a:effectLst>
                <a:innerShdw blurRad="114300">
                  <a:schemeClr val="accent4">
                    <a:lumMod val="75000"/>
                  </a:schemeClr>
                </a:innerShdw>
              </a:effectLst>
              <a:scene3d>
                <a:camera prst="orthographicFront"/>
                <a:lightRig rig="threePt" dir="t"/>
              </a:scene3d>
              <a:sp3d contourW="19050" prstMaterial="flat">
                <a:contourClr>
                  <a:schemeClr val="accent4">
                    <a:lumMod val="75000"/>
                  </a:schemeClr>
                </a:contourClr>
              </a:sp3d>
            </c:spPr>
            <c:extLst>
              <c:ext xmlns:c16="http://schemas.microsoft.com/office/drawing/2014/chart" uri="{C3380CC4-5D6E-409C-BE32-E72D297353CC}">
                <c16:uniqueId val="{00000003-39C0-443C-A9D5-E0CAB9DCC129}"/>
              </c:ext>
            </c:extLst>
          </c:dPt>
          <c:dPt>
            <c:idx val="2"/>
            <c:bubble3D val="0"/>
            <c:spPr>
              <a:solidFill>
                <a:srgbClr val="FF0000">
                  <a:alpha val="90000"/>
                </a:srgbClr>
              </a:solidFill>
              <a:ln w="19050">
                <a:solidFill>
                  <a:schemeClr val="accent6">
                    <a:lumMod val="75000"/>
                  </a:schemeClr>
                </a:solidFill>
              </a:ln>
              <a:effectLst>
                <a:innerShdw blurRad="114300">
                  <a:schemeClr val="accent6">
                    <a:lumMod val="75000"/>
                  </a:schemeClr>
                </a:innerShdw>
              </a:effectLst>
              <a:scene3d>
                <a:camera prst="orthographicFront"/>
                <a:lightRig rig="threePt" dir="t"/>
              </a:scene3d>
              <a:sp3d contourW="19050" prstMaterial="flat">
                <a:contourClr>
                  <a:schemeClr val="accent6">
                    <a:lumMod val="75000"/>
                  </a:schemeClr>
                </a:contourClr>
              </a:sp3d>
            </c:spPr>
            <c:extLst>
              <c:ext xmlns:c16="http://schemas.microsoft.com/office/drawing/2014/chart" uri="{C3380CC4-5D6E-409C-BE32-E72D297353CC}">
                <c16:uniqueId val="{00000005-39C0-443C-A9D5-E0CAB9DCC129}"/>
              </c:ext>
            </c:extLst>
          </c:dPt>
          <c:dLbls>
            <c:dLbl>
              <c:idx val="0"/>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solidFill>
                      <a:effectLst/>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39C0-443C-A9D5-E0CAB9DCC129}"/>
                </c:ext>
              </c:extLst>
            </c:dLbl>
            <c:dLbl>
              <c:idx val="1"/>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solidFill>
                      <a:effectLst/>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39C0-443C-A9D5-E0CAB9DCC129}"/>
                </c:ext>
              </c:extLst>
            </c:dLbl>
            <c:dLbl>
              <c:idx val="2"/>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solidFill>
                      <a:effectLst/>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39C0-443C-A9D5-E0CAB9DCC129}"/>
                </c:ext>
              </c:extLst>
            </c:dLbl>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Dashboard!$D$23:$F$23</c:f>
              <c:strCache>
                <c:ptCount val="3"/>
                <c:pt idx="0">
                  <c:v>Completed</c:v>
                </c:pt>
                <c:pt idx="1">
                  <c:v>Ongoing</c:v>
                </c:pt>
                <c:pt idx="2">
                  <c:v>Not Yet Started</c:v>
                </c:pt>
              </c:strCache>
            </c:strRef>
          </c:cat>
          <c:val>
            <c:numRef>
              <c:f>Dashboard!$D$30:$F$30</c:f>
              <c:numCache>
                <c:formatCode>0%</c:formatCode>
                <c:ptCount val="3"/>
                <c:pt idx="0">
                  <c:v>0</c:v>
                </c:pt>
                <c:pt idx="1">
                  <c:v>0</c:v>
                </c:pt>
                <c:pt idx="2">
                  <c:v>0</c:v>
                </c:pt>
              </c:numCache>
            </c:numRef>
          </c:val>
          <c:extLst>
            <c:ext xmlns:c16="http://schemas.microsoft.com/office/drawing/2014/chart" uri="{C3380CC4-5D6E-409C-BE32-E72D297353CC}">
              <c16:uniqueId val="{00000006-39C0-443C-A9D5-E0CAB9DCC129}"/>
            </c:ext>
          </c:extLst>
        </c:ser>
        <c:dLbls>
          <c:dLblPos val="inEnd"/>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Activity Status per Component</a:t>
            </a:r>
            <a:endParaRPr lang="en-AU"/>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Total Planned Activities</c:v>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Dashboard!$C$24:$C$27</c:f>
              <c:numCache>
                <c:formatCode>General</c:formatCode>
                <c:ptCount val="4"/>
                <c:pt idx="0">
                  <c:v>9</c:v>
                </c:pt>
                <c:pt idx="1">
                  <c:v>9</c:v>
                </c:pt>
                <c:pt idx="2">
                  <c:v>3</c:v>
                </c:pt>
                <c:pt idx="3">
                  <c:v>0</c:v>
                </c:pt>
              </c:numCache>
            </c:numRef>
          </c:val>
          <c:extLst>
            <c:ext xmlns:c16="http://schemas.microsoft.com/office/drawing/2014/chart" uri="{C3380CC4-5D6E-409C-BE32-E72D297353CC}">
              <c16:uniqueId val="{00000000-A233-48FE-89E6-E253E3BA5EA6}"/>
            </c:ext>
          </c:extLst>
        </c:ser>
        <c:ser>
          <c:idx val="2"/>
          <c:order val="1"/>
          <c:tx>
            <c:strRef>
              <c:f>Dashboard!$D$23</c:f>
              <c:strCache>
                <c:ptCount val="1"/>
                <c:pt idx="0">
                  <c:v>Completed</c:v>
                </c:pt>
              </c:strCache>
            </c:strRef>
          </c:tx>
          <c:spPr>
            <a:solidFill>
              <a:srgbClr val="00B050"/>
            </a:solidFill>
            <a:ln>
              <a:noFill/>
            </a:ln>
            <a:effectLst/>
          </c:spPr>
          <c:invertIfNegative val="0"/>
          <c:dLbls>
            <c:spPr>
              <a:solidFill>
                <a:srgbClr val="00B05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Dashboard!$D$24:$D$27</c:f>
              <c:numCache>
                <c:formatCode>General</c:formatCode>
                <c:ptCount val="4"/>
                <c:pt idx="0">
                  <c:v>3</c:v>
                </c:pt>
                <c:pt idx="1">
                  <c:v>7</c:v>
                </c:pt>
                <c:pt idx="2">
                  <c:v>1</c:v>
                </c:pt>
                <c:pt idx="3">
                  <c:v>0</c:v>
                </c:pt>
              </c:numCache>
            </c:numRef>
          </c:val>
          <c:extLst>
            <c:ext xmlns:c16="http://schemas.microsoft.com/office/drawing/2014/chart" uri="{C3380CC4-5D6E-409C-BE32-E72D297353CC}">
              <c16:uniqueId val="{00000001-A233-48FE-89E6-E253E3BA5EA6}"/>
            </c:ext>
          </c:extLst>
        </c:ser>
        <c:ser>
          <c:idx val="3"/>
          <c:order val="2"/>
          <c:tx>
            <c:strRef>
              <c:f>Dashboard!$E$14</c:f>
              <c:strCache>
                <c:ptCount val="1"/>
                <c:pt idx="0">
                  <c:v>Ongoing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Dashboard!$E$24:$E$27</c:f>
              <c:numCache>
                <c:formatCode>General</c:formatCode>
                <c:ptCount val="4"/>
                <c:pt idx="0">
                  <c:v>2</c:v>
                </c:pt>
                <c:pt idx="1">
                  <c:v>2</c:v>
                </c:pt>
                <c:pt idx="2">
                  <c:v>2</c:v>
                </c:pt>
                <c:pt idx="3">
                  <c:v>0</c:v>
                </c:pt>
              </c:numCache>
            </c:numRef>
          </c:val>
          <c:extLst>
            <c:ext xmlns:c16="http://schemas.microsoft.com/office/drawing/2014/chart" uri="{C3380CC4-5D6E-409C-BE32-E72D297353CC}">
              <c16:uniqueId val="{00000002-A233-48FE-89E6-E253E3BA5EA6}"/>
            </c:ext>
          </c:extLst>
        </c:ser>
        <c:ser>
          <c:idx val="4"/>
          <c:order val="3"/>
          <c:tx>
            <c:strRef>
              <c:f>Dashboard!$F$23</c:f>
              <c:strCache>
                <c:ptCount val="1"/>
                <c:pt idx="0">
                  <c:v>Not Yet Started</c:v>
                </c:pt>
              </c:strCache>
            </c:strRef>
          </c:tx>
          <c:spPr>
            <a:solidFill>
              <a:srgbClr val="FF0000"/>
            </a:solidFill>
            <a:ln>
              <a:noFill/>
            </a:ln>
            <a:effectLst/>
          </c:spPr>
          <c:invertIfNegative val="0"/>
          <c:dLbls>
            <c:spPr>
              <a:solidFill>
                <a:srgbClr val="FF0000"/>
              </a:solidFill>
              <a:ln>
                <a:noFill/>
              </a:ln>
              <a:effectLst/>
            </c:spPr>
            <c:txPr>
              <a:bodyPr rot="0" spcFirstLastPara="1" vertOverflow="ellipsis" vert="horz" wrap="square" lIns="38100" tIns="19050" rIns="38100" bIns="19050" anchor="t"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Dashboard!$F$24:$F$27</c:f>
              <c:numCache>
                <c:formatCode>_-* #,##0_-;\-* #,##0_-;_-* "-"??_-;_-@_-</c:formatCode>
                <c:ptCount val="4"/>
                <c:pt idx="0">
                  <c:v>4</c:v>
                </c:pt>
                <c:pt idx="1">
                  <c:v>0</c:v>
                </c:pt>
                <c:pt idx="2">
                  <c:v>0</c:v>
                </c:pt>
                <c:pt idx="3">
                  <c:v>0</c:v>
                </c:pt>
              </c:numCache>
            </c:numRef>
          </c:val>
          <c:extLst>
            <c:ext xmlns:c16="http://schemas.microsoft.com/office/drawing/2014/chart" uri="{C3380CC4-5D6E-409C-BE32-E72D297353CC}">
              <c16:uniqueId val="{00000003-A233-48FE-89E6-E253E3BA5EA6}"/>
            </c:ext>
          </c:extLst>
        </c:ser>
        <c:dLbls>
          <c:dLblPos val="outEnd"/>
          <c:showLegendKey val="0"/>
          <c:showVal val="1"/>
          <c:showCatName val="0"/>
          <c:showSerName val="0"/>
          <c:showPercent val="0"/>
          <c:showBubbleSize val="0"/>
        </c:dLbls>
        <c:gapWidth val="219"/>
        <c:overlap val="-27"/>
        <c:axId val="-2105090224"/>
        <c:axId val="-2105089136"/>
      </c:barChart>
      <c:catAx>
        <c:axId val="-210509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5089136"/>
        <c:crosses val="autoZero"/>
        <c:auto val="1"/>
        <c:lblAlgn val="ctr"/>
        <c:lblOffset val="100"/>
        <c:noMultiLvlLbl val="0"/>
      </c:catAx>
      <c:valAx>
        <c:axId val="-210508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a:t>
                </a:r>
                <a:r>
                  <a:rPr lang="en-AU" baseline="0"/>
                  <a:t> of Activities</a:t>
                </a:r>
                <a:endParaRPr lang="en-AU"/>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5090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22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Output Status per Component</a:t>
            </a:r>
            <a:endParaRPr lang="en-AU"/>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Dashboard!$C$14</c:f>
              <c:strCache>
                <c:ptCount val="1"/>
                <c:pt idx="0">
                  <c:v>Number of Outputs</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Dashboard!$C$15:$C$18</c:f>
              <c:numCache>
                <c:formatCode>General</c:formatCode>
                <c:ptCount val="4"/>
                <c:pt idx="0">
                  <c:v>5</c:v>
                </c:pt>
                <c:pt idx="1">
                  <c:v>6</c:v>
                </c:pt>
                <c:pt idx="2">
                  <c:v>0</c:v>
                </c:pt>
                <c:pt idx="3">
                  <c:v>0</c:v>
                </c:pt>
              </c:numCache>
            </c:numRef>
          </c:val>
          <c:extLst>
            <c:ext xmlns:c16="http://schemas.microsoft.com/office/drawing/2014/chart" uri="{C3380CC4-5D6E-409C-BE32-E72D297353CC}">
              <c16:uniqueId val="{00000000-AE2E-4D10-B925-FB27CE208624}"/>
            </c:ext>
          </c:extLst>
        </c:ser>
        <c:ser>
          <c:idx val="2"/>
          <c:order val="1"/>
          <c:tx>
            <c:strRef>
              <c:f>Dashboard!$D$14</c:f>
              <c:strCache>
                <c:ptCount val="1"/>
                <c:pt idx="0">
                  <c:v>Completed</c:v>
                </c:pt>
              </c:strCache>
            </c:strRef>
          </c:tx>
          <c:spPr>
            <a:solidFill>
              <a:srgbClr val="00B050"/>
            </a:solidFill>
            <a:ln>
              <a:noFill/>
            </a:ln>
            <a:effectLst/>
          </c:spPr>
          <c:invertIfNegative val="0"/>
          <c:dLbls>
            <c:spPr>
              <a:solidFill>
                <a:srgbClr val="00B05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Dashboard!$D$15:$D$18</c:f>
              <c:numCache>
                <c:formatCode>General</c:formatCode>
                <c:ptCount val="4"/>
                <c:pt idx="0">
                  <c:v>1</c:v>
                </c:pt>
                <c:pt idx="1">
                  <c:v>2</c:v>
                </c:pt>
                <c:pt idx="2">
                  <c:v>0</c:v>
                </c:pt>
                <c:pt idx="3">
                  <c:v>0</c:v>
                </c:pt>
              </c:numCache>
            </c:numRef>
          </c:val>
          <c:extLst>
            <c:ext xmlns:c16="http://schemas.microsoft.com/office/drawing/2014/chart" uri="{C3380CC4-5D6E-409C-BE32-E72D297353CC}">
              <c16:uniqueId val="{00000001-AE2E-4D10-B925-FB27CE208624}"/>
            </c:ext>
          </c:extLst>
        </c:ser>
        <c:ser>
          <c:idx val="3"/>
          <c:order val="2"/>
          <c:tx>
            <c:strRef>
              <c:f>Dashboard!$E$14</c:f>
              <c:strCache>
                <c:ptCount val="1"/>
                <c:pt idx="0">
                  <c:v>Ongoing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Dashboard!$E$15:$E$18</c:f>
              <c:numCache>
                <c:formatCode>General</c:formatCode>
                <c:ptCount val="4"/>
                <c:pt idx="0">
                  <c:v>2</c:v>
                </c:pt>
                <c:pt idx="1">
                  <c:v>4</c:v>
                </c:pt>
                <c:pt idx="2">
                  <c:v>0</c:v>
                </c:pt>
                <c:pt idx="3">
                  <c:v>0</c:v>
                </c:pt>
              </c:numCache>
            </c:numRef>
          </c:val>
          <c:extLst>
            <c:ext xmlns:c16="http://schemas.microsoft.com/office/drawing/2014/chart" uri="{C3380CC4-5D6E-409C-BE32-E72D297353CC}">
              <c16:uniqueId val="{00000002-AE2E-4D10-B925-FB27CE208624}"/>
            </c:ext>
          </c:extLst>
        </c:ser>
        <c:ser>
          <c:idx val="4"/>
          <c:order val="3"/>
          <c:tx>
            <c:strRef>
              <c:f>Dashboard!$F$14</c:f>
              <c:strCache>
                <c:ptCount val="1"/>
                <c:pt idx="0">
                  <c:v>Not Yet Started</c:v>
                </c:pt>
              </c:strCache>
            </c:strRef>
          </c:tx>
          <c:spPr>
            <a:solidFill>
              <a:srgbClr val="FF0000"/>
            </a:solidFill>
            <a:ln>
              <a:noFill/>
            </a:ln>
            <a:effectLst/>
          </c:spPr>
          <c:invertIfNegative val="0"/>
          <c:dLbls>
            <c:spPr>
              <a:solidFill>
                <a:srgbClr val="FF000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[1]ProgStat_DashBoard!$B$7:$B$11</c:f>
              <c:strCache>
                <c:ptCount val="5"/>
                <c:pt idx="0">
                  <c:v>Component 1</c:v>
                </c:pt>
                <c:pt idx="1">
                  <c:v>Component 2</c:v>
                </c:pt>
                <c:pt idx="2">
                  <c:v>Component 3</c:v>
                </c:pt>
                <c:pt idx="3">
                  <c:v>Component 4</c:v>
                </c:pt>
                <c:pt idx="4">
                  <c:v>Component 5</c:v>
                </c:pt>
              </c:strCache>
            </c:strRef>
          </c:cat>
          <c:val>
            <c:numRef>
              <c:f>Dashboard!$F$15:$F$18</c:f>
              <c:numCache>
                <c:formatCode>_-* #,##0_-;\-* #,##0_-;_-* "-"??_-;_-@_-</c:formatCode>
                <c:ptCount val="4"/>
                <c:pt idx="0">
                  <c:v>2</c:v>
                </c:pt>
                <c:pt idx="1">
                  <c:v>0</c:v>
                </c:pt>
                <c:pt idx="2">
                  <c:v>0</c:v>
                </c:pt>
                <c:pt idx="3">
                  <c:v>0</c:v>
                </c:pt>
              </c:numCache>
            </c:numRef>
          </c:val>
          <c:extLst>
            <c:ext xmlns:c16="http://schemas.microsoft.com/office/drawing/2014/chart" uri="{C3380CC4-5D6E-409C-BE32-E72D297353CC}">
              <c16:uniqueId val="{00000003-AE2E-4D10-B925-FB27CE208624}"/>
            </c:ext>
          </c:extLst>
        </c:ser>
        <c:dLbls>
          <c:dLblPos val="outEnd"/>
          <c:showLegendKey val="0"/>
          <c:showVal val="1"/>
          <c:showCatName val="0"/>
          <c:showSerName val="0"/>
          <c:showPercent val="0"/>
          <c:showBubbleSize val="0"/>
        </c:dLbls>
        <c:gapWidth val="219"/>
        <c:overlap val="-27"/>
        <c:axId val="-2105094576"/>
        <c:axId val="-2105094032"/>
      </c:barChart>
      <c:catAx>
        <c:axId val="-210509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5094032"/>
        <c:crosses val="autoZero"/>
        <c:auto val="1"/>
        <c:lblAlgn val="ctr"/>
        <c:lblOffset val="100"/>
        <c:noMultiLvlLbl val="0"/>
      </c:catAx>
      <c:valAx>
        <c:axId val="-2105094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Number</a:t>
                </a:r>
                <a:r>
                  <a:rPr lang="en-AU" baseline="0"/>
                  <a:t> of Outputs</a:t>
                </a:r>
                <a:endParaRPr lang="en-AU"/>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5094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222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n-AU"/>
              <a:t>overall</a:t>
            </a:r>
            <a:r>
              <a:rPr lang="en-AU" baseline="0"/>
              <a:t> OUtPUTS </a:t>
            </a:r>
            <a:r>
              <a:rPr lang="en-AU"/>
              <a:t>status</a:t>
            </a:r>
          </a:p>
        </c:rich>
      </c:tx>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4710094710094714E-2"/>
          <c:y val="0.21920398009950248"/>
          <c:w val="0.83598983598983601"/>
          <c:h val="0.67507423512359466"/>
        </c:manualLayout>
      </c:layout>
      <c:pie3DChart>
        <c:varyColors val="1"/>
        <c:ser>
          <c:idx val="0"/>
          <c:order val="0"/>
          <c:explosion val="2"/>
          <c:dPt>
            <c:idx val="0"/>
            <c:bubble3D val="0"/>
            <c:spPr>
              <a:solidFill>
                <a:srgbClr val="00B050">
                  <a:alpha val="90000"/>
                </a:srgbClr>
              </a:solidFill>
              <a:ln w="19050">
                <a:solidFill>
                  <a:schemeClr val="bg1">
                    <a:lumMod val="95000"/>
                  </a:schemeClr>
                </a:solidFill>
              </a:ln>
              <a:effectLst>
                <a:innerShdw blurRad="114300">
                  <a:schemeClr val="accent2">
                    <a:lumMod val="75000"/>
                  </a:schemeClr>
                </a:innerShdw>
              </a:effectLst>
              <a:scene3d>
                <a:camera prst="orthographicFront"/>
                <a:lightRig rig="threePt" dir="t"/>
              </a:scene3d>
              <a:sp3d contourW="19050" prstMaterial="flat">
                <a:contourClr>
                  <a:schemeClr val="bg1">
                    <a:lumMod val="95000"/>
                  </a:schemeClr>
                </a:contourClr>
              </a:sp3d>
            </c:spPr>
            <c:extLst>
              <c:ext xmlns:c16="http://schemas.microsoft.com/office/drawing/2014/chart" uri="{C3380CC4-5D6E-409C-BE32-E72D297353CC}">
                <c16:uniqueId val="{00000001-10A8-4F0C-A9AD-C1F1DCD5B75E}"/>
              </c:ext>
            </c:extLst>
          </c:dPt>
          <c:dPt>
            <c:idx val="1"/>
            <c:bubble3D val="0"/>
            <c:spPr>
              <a:solidFill>
                <a:schemeClr val="accent4">
                  <a:alpha val="90000"/>
                </a:schemeClr>
              </a:solidFill>
              <a:ln w="19050">
                <a:solidFill>
                  <a:schemeClr val="bg1">
                    <a:lumMod val="95000"/>
                  </a:schemeClr>
                </a:solidFill>
              </a:ln>
              <a:effectLst>
                <a:innerShdw blurRad="114300">
                  <a:schemeClr val="accent4">
                    <a:lumMod val="75000"/>
                  </a:schemeClr>
                </a:innerShdw>
              </a:effectLst>
              <a:scene3d>
                <a:camera prst="orthographicFront"/>
                <a:lightRig rig="threePt" dir="t"/>
              </a:scene3d>
              <a:sp3d contourW="19050" prstMaterial="flat">
                <a:contourClr>
                  <a:schemeClr val="bg1">
                    <a:lumMod val="95000"/>
                  </a:schemeClr>
                </a:contourClr>
              </a:sp3d>
            </c:spPr>
            <c:extLst>
              <c:ext xmlns:c16="http://schemas.microsoft.com/office/drawing/2014/chart" uri="{C3380CC4-5D6E-409C-BE32-E72D297353CC}">
                <c16:uniqueId val="{00000003-10A8-4F0C-A9AD-C1F1DCD5B75E}"/>
              </c:ext>
            </c:extLst>
          </c:dPt>
          <c:dPt>
            <c:idx val="2"/>
            <c:bubble3D val="0"/>
            <c:spPr>
              <a:solidFill>
                <a:srgbClr val="FF0000">
                  <a:alpha val="90000"/>
                </a:srgbClr>
              </a:solidFill>
              <a:ln w="19050">
                <a:solidFill>
                  <a:schemeClr val="bg1">
                    <a:lumMod val="95000"/>
                  </a:schemeClr>
                </a:solidFill>
              </a:ln>
              <a:effectLst>
                <a:innerShdw>
                  <a:schemeClr val="accent6">
                    <a:lumMod val="75000"/>
                  </a:schemeClr>
                </a:innerShdw>
              </a:effectLst>
              <a:scene3d>
                <a:camera prst="orthographicFront"/>
                <a:lightRig rig="threePt" dir="t"/>
              </a:scene3d>
              <a:sp3d contourW="19050" prstMaterial="flat">
                <a:contourClr>
                  <a:schemeClr val="bg1">
                    <a:lumMod val="95000"/>
                  </a:schemeClr>
                </a:contourClr>
              </a:sp3d>
            </c:spPr>
            <c:extLst>
              <c:ext xmlns:c16="http://schemas.microsoft.com/office/drawing/2014/chart" uri="{C3380CC4-5D6E-409C-BE32-E72D297353CC}">
                <c16:uniqueId val="{00000005-10A8-4F0C-A9AD-C1F1DCD5B75E}"/>
              </c:ext>
            </c:extLst>
          </c:dPt>
          <c:dLbls>
            <c:dLbl>
              <c:idx val="0"/>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solidFill>
                      <a:effectLst/>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10A8-4F0C-A9AD-C1F1DCD5B75E}"/>
                </c:ext>
              </c:extLst>
            </c:dLbl>
            <c:dLbl>
              <c:idx val="1"/>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solidFill>
                      <a:effectLst/>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10A8-4F0C-A9AD-C1F1DCD5B75E}"/>
                </c:ext>
              </c:extLst>
            </c:dLbl>
            <c:dLbl>
              <c:idx val="2"/>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solidFill>
                      <a:effectLst/>
                      <a:latin typeface="+mn-lt"/>
                      <a:ea typeface="+mn-ea"/>
                      <a:cs typeface="+mn-cs"/>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10A8-4F0C-A9AD-C1F1DCD5B75E}"/>
                </c:ext>
              </c:extLst>
            </c:dLbl>
            <c:spPr>
              <a:solidFill>
                <a:sysClr val="window" lastClr="FFFFFF">
                  <a:alpha val="90000"/>
                </a:sysClr>
              </a:solidFill>
              <a:ln w="12700" cap="flat" cmpd="sng" algn="ctr">
                <a:solidFill>
                  <a:srgbClr val="ED7D31"/>
                </a:solidFill>
                <a:round/>
              </a:ln>
              <a:effectLst>
                <a:outerShdw blurRad="50800" dist="38100" dir="2700000" algn="tl" rotWithShape="0">
                  <a:srgbClr val="ED7D31">
                    <a:lumMod val="75000"/>
                    <a:alpha val="40000"/>
                  </a:srgbClr>
                </a:outerShdw>
              </a:effectLst>
            </c:sp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Dashboard!$D$14:$F$14</c:f>
              <c:strCache>
                <c:ptCount val="3"/>
                <c:pt idx="0">
                  <c:v>Completed</c:v>
                </c:pt>
                <c:pt idx="1">
                  <c:v>Ongoing</c:v>
                </c:pt>
                <c:pt idx="2">
                  <c:v>Not Yet Started</c:v>
                </c:pt>
              </c:strCache>
            </c:strRef>
          </c:cat>
          <c:val>
            <c:numRef>
              <c:f>Dashboard!$D$21:$F$21</c:f>
              <c:numCache>
                <c:formatCode>0%</c:formatCode>
                <c:ptCount val="3"/>
                <c:pt idx="0">
                  <c:v>0</c:v>
                </c:pt>
                <c:pt idx="1">
                  <c:v>0</c:v>
                </c:pt>
                <c:pt idx="2">
                  <c:v>0</c:v>
                </c:pt>
              </c:numCache>
            </c:numRef>
          </c:val>
          <c:extLst>
            <c:ext xmlns:c16="http://schemas.microsoft.com/office/drawing/2014/chart" uri="{C3380CC4-5D6E-409C-BE32-E72D297353CC}">
              <c16:uniqueId val="{00000006-10A8-4F0C-A9AD-C1F1DCD5B75E}"/>
            </c:ext>
          </c:extLst>
        </c:ser>
        <c:dLbls>
          <c:dLblPos val="inEnd"/>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23104609445421323"/>
          <c:y val="0.89370069668152519"/>
          <c:w val="0.58673566388290233"/>
          <c:h val="8.5642027850453259E-2"/>
        </c:manualLayout>
      </c:layout>
      <c:overlay val="0"/>
      <c:spPr>
        <a:noFill/>
        <a:ln>
          <a:solidFill>
            <a:schemeClr val="bg1"/>
          </a:solidFill>
        </a:ln>
        <a:effectLst>
          <a:softEdge rad="0"/>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AU"/>
              <a:t>Project Facts</a:t>
            </a:r>
          </a:p>
          <a:p>
            <a:pPr>
              <a:defRPr/>
            </a:pPr>
            <a:r>
              <a:rPr lang="en-AU"/>
              <a:t>Components,</a:t>
            </a:r>
            <a:r>
              <a:rPr lang="en-AU" baseline="0"/>
              <a:t> Outputs &amp; Major Activities</a:t>
            </a:r>
            <a:endParaRPr lang="en-AU"/>
          </a:p>
        </c:rich>
      </c:tx>
      <c:layout>
        <c:manualLayout>
          <c:xMode val="edge"/>
          <c:yMode val="edge"/>
          <c:x val="2.7515493391883101E-2"/>
          <c:y val="2.3645320197044337E-2"/>
        </c:manualLayout>
      </c:layout>
      <c:overlay val="0"/>
      <c:spPr>
        <a:noFill/>
        <a:ln w="15875">
          <a:solidFill>
            <a:schemeClr val="lt1">
              <a:shade val="50000"/>
            </a:schemeClr>
          </a:solid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3.2676201371898653E-2"/>
          <c:y val="0.30979640614077508"/>
          <c:w val="0.8208333333333333"/>
          <c:h val="0.53052103742176204"/>
        </c:manualLayout>
      </c:layout>
      <c:barChart>
        <c:barDir val="col"/>
        <c:grouping val="clustered"/>
        <c:varyColors val="0"/>
        <c:ser>
          <c:idx val="0"/>
          <c:order val="0"/>
          <c:tx>
            <c:strRef>
              <c:f>Dashboard!$C$14</c:f>
              <c:strCache>
                <c:ptCount val="1"/>
                <c:pt idx="0">
                  <c:v>Number of Outputs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[2]Stat_DB!$B$7:$B$11</c:f>
              <c:strCache>
                <c:ptCount val="5"/>
                <c:pt idx="0">
                  <c:v>Component 1</c:v>
                </c:pt>
                <c:pt idx="1">
                  <c:v>Component 2</c:v>
                </c:pt>
                <c:pt idx="2">
                  <c:v>Component 3</c:v>
                </c:pt>
                <c:pt idx="3">
                  <c:v>Component 4</c:v>
                </c:pt>
                <c:pt idx="4">
                  <c:v>Component 5</c:v>
                </c:pt>
              </c:strCache>
            </c:strRef>
          </c:cat>
          <c:val>
            <c:numRef>
              <c:f>Dashboard!$C$15:$C$18</c:f>
              <c:numCache>
                <c:formatCode>General</c:formatCode>
                <c:ptCount val="4"/>
                <c:pt idx="0">
                  <c:v>5</c:v>
                </c:pt>
                <c:pt idx="1">
                  <c:v>6</c:v>
                </c:pt>
                <c:pt idx="2">
                  <c:v>0</c:v>
                </c:pt>
                <c:pt idx="3">
                  <c:v>0</c:v>
                </c:pt>
              </c:numCache>
            </c:numRef>
          </c:val>
          <c:extLst>
            <c:ext xmlns:c16="http://schemas.microsoft.com/office/drawing/2014/chart" uri="{C3380CC4-5D6E-409C-BE32-E72D297353CC}">
              <c16:uniqueId val="{00000000-E8D6-410E-83B8-193611BD1DBA}"/>
            </c:ext>
          </c:extLst>
        </c:ser>
        <c:ser>
          <c:idx val="1"/>
          <c:order val="1"/>
          <c:tx>
            <c:strRef>
              <c:f>Dashboard!$C$23</c:f>
              <c:strCache>
                <c:ptCount val="1"/>
                <c:pt idx="0">
                  <c:v>Number of Major Activities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[2]Stat_DB!$B$7:$B$11</c:f>
              <c:strCache>
                <c:ptCount val="5"/>
                <c:pt idx="0">
                  <c:v>Component 1</c:v>
                </c:pt>
                <c:pt idx="1">
                  <c:v>Component 2</c:v>
                </c:pt>
                <c:pt idx="2">
                  <c:v>Component 3</c:v>
                </c:pt>
                <c:pt idx="3">
                  <c:v>Component 4</c:v>
                </c:pt>
                <c:pt idx="4">
                  <c:v>Component 5</c:v>
                </c:pt>
              </c:strCache>
            </c:strRef>
          </c:cat>
          <c:val>
            <c:numRef>
              <c:f>Dashboard!$C$24:$C$27</c:f>
              <c:numCache>
                <c:formatCode>General</c:formatCode>
                <c:ptCount val="4"/>
                <c:pt idx="0">
                  <c:v>9</c:v>
                </c:pt>
                <c:pt idx="1">
                  <c:v>9</c:v>
                </c:pt>
                <c:pt idx="2">
                  <c:v>3</c:v>
                </c:pt>
                <c:pt idx="3">
                  <c:v>0</c:v>
                </c:pt>
              </c:numCache>
            </c:numRef>
          </c:val>
          <c:extLst>
            <c:ext xmlns:c16="http://schemas.microsoft.com/office/drawing/2014/chart" uri="{C3380CC4-5D6E-409C-BE32-E72D297353CC}">
              <c16:uniqueId val="{00000001-E8D6-410E-83B8-193611BD1DBA}"/>
            </c:ext>
          </c:extLst>
        </c:ser>
        <c:dLbls>
          <c:dLblPos val="inEnd"/>
          <c:showLegendKey val="0"/>
          <c:showVal val="1"/>
          <c:showCatName val="0"/>
          <c:showSerName val="0"/>
          <c:showPercent val="0"/>
          <c:showBubbleSize val="0"/>
        </c:dLbls>
        <c:gapWidth val="65"/>
        <c:axId val="-2106249664"/>
        <c:axId val="-2106249120"/>
      </c:barChart>
      <c:catAx>
        <c:axId val="-21062496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106249120"/>
        <c:crosses val="autoZero"/>
        <c:auto val="1"/>
        <c:lblAlgn val="ctr"/>
        <c:lblOffset val="100"/>
        <c:noMultiLvlLbl val="0"/>
      </c:catAx>
      <c:valAx>
        <c:axId val="-21062491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2106249664"/>
        <c:crosses val="autoZero"/>
        <c:crossBetween val="between"/>
      </c:valAx>
      <c:spPr>
        <a:noFill/>
        <a:ln>
          <a:noFill/>
        </a:ln>
        <a:effectLst/>
      </c:spPr>
    </c:plotArea>
    <c:legend>
      <c:legendPos val="r"/>
      <c:layout>
        <c:manualLayout>
          <c:xMode val="edge"/>
          <c:yMode val="edge"/>
          <c:x val="0.1438199721624262"/>
          <c:y val="0.91242728213722923"/>
          <c:w val="0.66831002488859681"/>
          <c:h val="6.7541848113509328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108454</xdr:colOff>
      <xdr:row>66</xdr:row>
      <xdr:rowOff>106074</xdr:rowOff>
    </xdr:from>
    <xdr:to>
      <xdr:col>6</xdr:col>
      <xdr:colOff>94384</xdr:colOff>
      <xdr:row>86</xdr:row>
      <xdr:rowOff>141287</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87240</xdr:colOff>
      <xdr:row>66</xdr:row>
      <xdr:rowOff>124648</xdr:rowOff>
    </xdr:from>
    <xdr:to>
      <xdr:col>16</xdr:col>
      <xdr:colOff>284669</xdr:colOff>
      <xdr:row>86</xdr:row>
      <xdr:rowOff>124648</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87239</xdr:colOff>
      <xdr:row>31</xdr:row>
      <xdr:rowOff>17100</xdr:rowOff>
    </xdr:from>
    <xdr:to>
      <xdr:col>16</xdr:col>
      <xdr:colOff>297946</xdr:colOff>
      <xdr:row>60</xdr:row>
      <xdr:rowOff>112351</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45677</xdr:colOff>
      <xdr:row>31</xdr:row>
      <xdr:rowOff>100445</xdr:rowOff>
    </xdr:from>
    <xdr:to>
      <xdr:col>5</xdr:col>
      <xdr:colOff>981941</xdr:colOff>
      <xdr:row>60</xdr:row>
      <xdr:rowOff>169718</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1048790</xdr:colOff>
      <xdr:row>5</xdr:row>
      <xdr:rowOff>7597</xdr:rowOff>
    </xdr:from>
    <xdr:to>
      <xdr:col>15</xdr:col>
      <xdr:colOff>499628</xdr:colOff>
      <xdr:row>28</xdr:row>
      <xdr:rowOff>77716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4209900" y="1019628"/>
          <a:ext cx="8386478" cy="4558776"/>
          <a:chOff x="9816500" y="-1407115"/>
          <a:chExt cx="7713767" cy="4284952"/>
        </a:xfrm>
      </xdr:grpSpPr>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12325072" y="-241601"/>
          <a:ext cx="5205195" cy="3119438"/>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816500" y="-1407115"/>
            <a:ext cx="1224657" cy="92757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Project Summary:</a:t>
            </a:r>
          </a:p>
          <a:p>
            <a:r>
              <a:rPr lang="en-AU" sz="1100"/>
              <a:t>4 Components</a:t>
            </a:r>
          </a:p>
          <a:p>
            <a:r>
              <a:rPr lang="en-AU" sz="1100"/>
              <a:t>9 Coutcomes</a:t>
            </a:r>
          </a:p>
          <a:p>
            <a:r>
              <a:rPr lang="en-AU" sz="1100"/>
              <a:t>18 Outputs</a:t>
            </a:r>
          </a:p>
          <a:p>
            <a:r>
              <a:rPr lang="en-AU" sz="1100"/>
              <a:t>42 Activities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ea\OneDrive%20-%20SPC\SPC_CCMEAR2R\R2R_RBMSystem\R2R_Monitoring-System_v3.2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sea\Documents\SPC_CCMEAR2R\R2R_RBMSystem\R2R_Monitoring-System_v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G_Indi"/>
      <sheetName val="GEF_Priority"/>
      <sheetName val="SPC_DevGoal"/>
      <sheetName val="Overall"/>
      <sheetName val="SPC_DevGoals"/>
      <sheetName val="M&amp;E_Issues"/>
      <sheetName val="GapAnalysis31Oct17"/>
      <sheetName val="SPC_DevGoals_Reporting"/>
      <sheetName val="SPCListDD"/>
      <sheetName val="SPC_OrgObj"/>
      <sheetName val="SPC_DG01"/>
      <sheetName val="SPC_DG06"/>
      <sheetName val="NatProjFacts"/>
      <sheetName val="IDA&amp;SAP"/>
      <sheetName val="ProgStat_DashBoard"/>
      <sheetName val="R2R_PIR_Stat"/>
      <sheetName val="OutpAct"/>
      <sheetName val="Timeline"/>
      <sheetName val="WFP_Sub-Activity"/>
      <sheetName val="1.1.1"/>
      <sheetName val="1.1.2"/>
      <sheetName val="1.2.1"/>
      <sheetName val="1.2.2"/>
      <sheetName val="1.3.1"/>
      <sheetName val="1.3.2"/>
      <sheetName val="2.1.1"/>
      <sheetName val="2.1.2"/>
      <sheetName val="2.2.1"/>
      <sheetName val="2.2.2"/>
      <sheetName val="3.1.1"/>
      <sheetName val="3.1.2"/>
      <sheetName val="3.1.3"/>
      <sheetName val="3.2.1"/>
      <sheetName val="3.2.2"/>
      <sheetName val="3.2.3"/>
      <sheetName val="3.2.4"/>
      <sheetName val="4.1.1"/>
      <sheetName val="4.1.2"/>
      <sheetName val="4.1.3"/>
      <sheetName val="4.2.1"/>
      <sheetName val="4.2.2"/>
      <sheetName val="4.2.3"/>
      <sheetName val="5.1.1"/>
      <sheetName val="5.1.2"/>
      <sheetName val="5.1.3"/>
      <sheetName val="5.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E6" t="str">
            <v>Completed</v>
          </cell>
        </row>
        <row r="7">
          <cell r="B7" t="str">
            <v>Component 1</v>
          </cell>
        </row>
        <row r="8">
          <cell r="B8" t="str">
            <v>Component 2</v>
          </cell>
        </row>
        <row r="9">
          <cell r="B9" t="str">
            <v>Component 3</v>
          </cell>
        </row>
        <row r="10">
          <cell r="B10" t="str">
            <v>Component 4</v>
          </cell>
        </row>
        <row r="11">
          <cell r="B11" t="str">
            <v>Component 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G_Indi"/>
      <sheetName val="GEF_Priority"/>
      <sheetName val="SPC_DevGoal"/>
      <sheetName val="Overall"/>
      <sheetName val="Stat_DB"/>
      <sheetName val="IDA&amp;SAP"/>
      <sheetName val="NatProjFacts"/>
      <sheetName val="R2RIndicators"/>
      <sheetName val="OutpAct"/>
      <sheetName val="WFP_Sub-Activity"/>
      <sheetName val="1.1.1"/>
      <sheetName val="1.1.2"/>
      <sheetName val="1.2.1"/>
      <sheetName val="1.2.2"/>
      <sheetName val="1.3.1"/>
      <sheetName val="1.3.2"/>
      <sheetName val="2.1.1"/>
      <sheetName val="2.1.2"/>
      <sheetName val="2.2.1"/>
      <sheetName val="2.2.2"/>
      <sheetName val="3.1.1"/>
      <sheetName val="3.1.2"/>
      <sheetName val="3.1.3"/>
      <sheetName val="3.2.1"/>
      <sheetName val="3.2.2"/>
      <sheetName val="3.2.3"/>
      <sheetName val="3.2.4"/>
      <sheetName val="4.1.1"/>
      <sheetName val="4.1.2"/>
      <sheetName val="4.1.3"/>
      <sheetName val="4.2.1"/>
      <sheetName val="4.2.2"/>
      <sheetName val="4.2.3"/>
      <sheetName val="5.1.1"/>
      <sheetName val="5.1.2"/>
      <sheetName val="5.1.3"/>
      <sheetName val="5.1.4"/>
    </sheetNames>
    <sheetDataSet>
      <sheetData sheetId="0"/>
      <sheetData sheetId="1"/>
      <sheetData sheetId="2"/>
      <sheetData sheetId="3"/>
      <sheetData sheetId="4">
        <row r="7">
          <cell r="B7" t="str">
            <v>Component 1</v>
          </cell>
        </row>
        <row r="8">
          <cell r="B8" t="str">
            <v>Component 2</v>
          </cell>
        </row>
        <row r="9">
          <cell r="B9" t="str">
            <v>Component 3</v>
          </cell>
        </row>
        <row r="10">
          <cell r="B10" t="str">
            <v>Component 4</v>
          </cell>
        </row>
        <row r="11">
          <cell r="B11" t="str">
            <v>Component 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BG126"/>
  <sheetViews>
    <sheetView topLeftCell="A7" zoomScale="80" zoomScaleNormal="80" zoomScaleSheetLayoutView="50" workbookViewId="0">
      <pane xSplit="4" ySplit="4" topLeftCell="E11" activePane="bottomRight" state="frozen"/>
      <selection activeCell="A7" sqref="A7"/>
      <selection pane="topRight" activeCell="E7" sqref="E7"/>
      <selection pane="bottomLeft" activeCell="A11" sqref="A11"/>
      <selection pane="bottomRight" activeCell="G12" sqref="G12"/>
    </sheetView>
  </sheetViews>
  <sheetFormatPr defaultRowHeight="14.25" x14ac:dyDescent="0.45"/>
  <cols>
    <col min="1" max="1" width="4.33203125" customWidth="1"/>
    <col min="2" max="2" width="4.6640625" customWidth="1"/>
    <col min="3" max="3" width="4.46484375" customWidth="1"/>
    <col min="4" max="4" width="69.33203125" customWidth="1"/>
    <col min="5" max="5" width="12" style="7" bestFit="1" customWidth="1"/>
    <col min="6" max="6" width="23.46484375" style="9" customWidth="1"/>
    <col min="7" max="7" width="15.33203125" style="34" bestFit="1" customWidth="1"/>
    <col min="8" max="13" width="15.33203125" customWidth="1"/>
    <col min="14" max="15" width="18.53125" customWidth="1"/>
    <col min="16" max="16" width="13.6640625" customWidth="1"/>
    <col min="17" max="17" width="15.6640625" bestFit="1" customWidth="1"/>
    <col min="18" max="18" width="14.53125" customWidth="1"/>
    <col min="19" max="19" width="19.33203125" bestFit="1" customWidth="1"/>
    <col min="20" max="27" width="5.33203125" style="9" customWidth="1"/>
    <col min="28" max="28" width="4.6640625" style="9" customWidth="1"/>
    <col min="29" max="30" width="5" style="9" customWidth="1"/>
    <col min="31" max="44" width="4.6640625" style="9" customWidth="1"/>
    <col min="45" max="45" width="5.33203125" style="9" customWidth="1"/>
    <col min="46" max="47" width="5" style="9" customWidth="1"/>
    <col min="48" max="48" width="5.33203125" style="9" customWidth="1"/>
    <col min="49" max="49" width="5" style="9" customWidth="1"/>
    <col min="50" max="50" width="5.33203125" style="9" customWidth="1"/>
    <col min="51" max="51" width="6.53125" style="9" customWidth="1"/>
    <col min="52" max="52" width="6" style="9" customWidth="1"/>
    <col min="53" max="54" width="5.46484375" style="9" customWidth="1"/>
    <col min="55" max="55" width="5.33203125" style="9" customWidth="1"/>
    <col min="56" max="58" width="16" style="9" customWidth="1"/>
    <col min="59" max="59" width="72.46484375" customWidth="1"/>
  </cols>
  <sheetData>
    <row r="1" spans="1:59" ht="17.649999999999999" x14ac:dyDescent="0.5">
      <c r="A1" s="3" t="s">
        <v>3</v>
      </c>
      <c r="B1" s="2"/>
      <c r="C1" s="2"/>
      <c r="D1" s="2"/>
      <c r="E1" s="6"/>
      <c r="F1" s="8"/>
      <c r="G1" s="31"/>
      <c r="H1" s="1"/>
      <c r="I1" s="1"/>
      <c r="J1" s="1"/>
      <c r="K1" s="1"/>
      <c r="L1" s="1"/>
      <c r="M1" s="1"/>
      <c r="N1" s="1"/>
      <c r="O1" s="1"/>
      <c r="P1" s="1"/>
      <c r="Q1" s="1"/>
      <c r="R1" s="1"/>
      <c r="S1" s="1"/>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1"/>
    </row>
    <row r="2" spans="1:59" ht="17.25" x14ac:dyDescent="0.45">
      <c r="A2" s="2" t="s">
        <v>5</v>
      </c>
      <c r="B2" s="2"/>
      <c r="C2" s="2"/>
      <c r="D2" s="2"/>
      <c r="E2" s="6"/>
      <c r="F2" s="8"/>
      <c r="G2" s="31"/>
      <c r="H2" s="1"/>
      <c r="I2" s="1"/>
      <c r="J2" s="1"/>
      <c r="K2" s="1"/>
      <c r="L2" s="1"/>
      <c r="M2" s="1"/>
      <c r="N2" s="1"/>
      <c r="O2" s="1"/>
      <c r="P2" s="1"/>
      <c r="Q2" s="1"/>
      <c r="R2" s="1"/>
      <c r="S2" s="1"/>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1"/>
    </row>
    <row r="3" spans="1:59" ht="17.25" x14ac:dyDescent="0.45">
      <c r="A3" s="2" t="s">
        <v>6</v>
      </c>
      <c r="B3" s="2"/>
      <c r="C3" s="2"/>
      <c r="D3" s="2"/>
      <c r="E3" s="6"/>
      <c r="F3" s="8"/>
      <c r="G3" s="31"/>
      <c r="H3" s="1"/>
      <c r="I3" s="1"/>
      <c r="J3" s="1"/>
      <c r="K3" s="1"/>
      <c r="L3" s="1"/>
      <c r="M3" s="1"/>
      <c r="N3" s="1"/>
      <c r="O3" s="1"/>
      <c r="P3" s="1"/>
      <c r="Q3" s="1"/>
      <c r="R3" s="1"/>
      <c r="S3" s="1"/>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1"/>
    </row>
    <row r="4" spans="1:59" ht="17.25" x14ac:dyDescent="0.45">
      <c r="A4" s="2" t="s">
        <v>7</v>
      </c>
      <c r="B4" s="2"/>
      <c r="C4" s="2"/>
      <c r="D4" s="2"/>
      <c r="E4" s="6"/>
      <c r="F4" s="8"/>
      <c r="G4" s="31"/>
      <c r="H4" s="1"/>
      <c r="I4" s="1"/>
      <c r="J4" s="1"/>
      <c r="K4" s="1"/>
      <c r="L4" s="1"/>
      <c r="M4" s="1"/>
      <c r="N4" s="1"/>
      <c r="O4" s="1"/>
      <c r="P4" s="1"/>
      <c r="Q4" s="1"/>
      <c r="R4" s="1"/>
      <c r="S4" s="1"/>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1"/>
    </row>
    <row r="5" spans="1:59" ht="17.25" x14ac:dyDescent="0.45">
      <c r="A5" s="2" t="s">
        <v>8</v>
      </c>
      <c r="B5" s="2"/>
      <c r="C5" s="2"/>
      <c r="D5" s="2"/>
      <c r="E5" s="6"/>
      <c r="F5" s="8"/>
      <c r="G5" s="31"/>
      <c r="H5" s="1"/>
      <c r="I5" s="1"/>
      <c r="J5" s="1"/>
      <c r="K5" s="1"/>
      <c r="L5" s="1"/>
      <c r="M5" s="1"/>
      <c r="N5" s="1"/>
      <c r="O5" s="1"/>
      <c r="P5" s="1"/>
      <c r="Q5" s="1"/>
      <c r="R5" s="1"/>
      <c r="S5" s="1"/>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1"/>
    </row>
    <row r="6" spans="1:59" ht="15.75" thickBot="1" x14ac:dyDescent="0.5">
      <c r="A6" s="1"/>
      <c r="B6" s="1"/>
      <c r="C6" s="1"/>
      <c r="D6" s="1"/>
      <c r="E6" s="6"/>
      <c r="F6" s="8"/>
      <c r="G6" s="31"/>
      <c r="H6" s="1"/>
      <c r="I6" s="1"/>
      <c r="J6" s="1"/>
      <c r="K6" s="1"/>
      <c r="L6" s="1"/>
      <c r="M6" s="1"/>
      <c r="N6" s="1"/>
      <c r="O6" s="1"/>
      <c r="P6" s="1"/>
      <c r="Q6" s="1"/>
      <c r="R6" s="1"/>
      <c r="S6" s="1"/>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1"/>
    </row>
    <row r="7" spans="1:59" ht="18.75" customHeight="1" x14ac:dyDescent="0.45">
      <c r="A7" s="292" t="s">
        <v>0</v>
      </c>
      <c r="B7" s="293"/>
      <c r="C7" s="293"/>
      <c r="D7" s="289" t="s">
        <v>17</v>
      </c>
      <c r="E7" s="300" t="s">
        <v>1</v>
      </c>
      <c r="F7" s="289" t="s">
        <v>39</v>
      </c>
      <c r="G7" s="296" t="s">
        <v>2</v>
      </c>
      <c r="H7" s="289" t="s">
        <v>44</v>
      </c>
      <c r="I7" s="289"/>
      <c r="J7" s="289"/>
      <c r="K7" s="289"/>
      <c r="L7" s="289"/>
      <c r="M7" s="289"/>
      <c r="N7" s="289"/>
      <c r="O7" s="289" t="s">
        <v>51</v>
      </c>
      <c r="P7" s="302" t="s">
        <v>18</v>
      </c>
      <c r="Q7" s="302"/>
      <c r="R7" s="302"/>
      <c r="S7" s="302"/>
      <c r="T7" s="290" t="s">
        <v>19</v>
      </c>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89" t="s">
        <v>47</v>
      </c>
      <c r="BE7" s="289"/>
      <c r="BF7" s="289"/>
      <c r="BG7" s="298" t="s">
        <v>4</v>
      </c>
    </row>
    <row r="8" spans="1:59" ht="21.75" customHeight="1" x14ac:dyDescent="0.45">
      <c r="A8" s="294"/>
      <c r="B8" s="295"/>
      <c r="C8" s="295"/>
      <c r="D8" s="287"/>
      <c r="E8" s="301"/>
      <c r="F8" s="287"/>
      <c r="G8" s="297"/>
      <c r="H8" s="295" t="s">
        <v>29</v>
      </c>
      <c r="I8" s="295" t="s">
        <v>30</v>
      </c>
      <c r="J8" s="295" t="s">
        <v>24</v>
      </c>
      <c r="K8" s="295" t="s">
        <v>31</v>
      </c>
      <c r="L8" s="295" t="s">
        <v>45</v>
      </c>
      <c r="M8" s="295" t="s">
        <v>23</v>
      </c>
      <c r="N8" s="288" t="s">
        <v>43</v>
      </c>
      <c r="O8" s="287"/>
      <c r="P8" s="287" t="s">
        <v>21</v>
      </c>
      <c r="Q8" s="287" t="s">
        <v>22</v>
      </c>
      <c r="R8" s="287" t="s">
        <v>23</v>
      </c>
      <c r="S8" s="287" t="s">
        <v>20</v>
      </c>
      <c r="T8" s="291">
        <v>2018</v>
      </c>
      <c r="U8" s="291"/>
      <c r="V8" s="291"/>
      <c r="W8" s="291"/>
      <c r="X8" s="291"/>
      <c r="Y8" s="291"/>
      <c r="Z8" s="291"/>
      <c r="AA8" s="291"/>
      <c r="AB8" s="291"/>
      <c r="AC8" s="291"/>
      <c r="AD8" s="291"/>
      <c r="AE8" s="291"/>
      <c r="AF8" s="291">
        <v>2019</v>
      </c>
      <c r="AG8" s="291"/>
      <c r="AH8" s="291"/>
      <c r="AI8" s="291"/>
      <c r="AJ8" s="291"/>
      <c r="AK8" s="291"/>
      <c r="AL8" s="291"/>
      <c r="AM8" s="291"/>
      <c r="AN8" s="291"/>
      <c r="AO8" s="291"/>
      <c r="AP8" s="291"/>
      <c r="AQ8" s="291"/>
      <c r="AR8" s="291">
        <v>2020</v>
      </c>
      <c r="AS8" s="291"/>
      <c r="AT8" s="291"/>
      <c r="AU8" s="291"/>
      <c r="AV8" s="291"/>
      <c r="AW8" s="291"/>
      <c r="AX8" s="291"/>
      <c r="AY8" s="291"/>
      <c r="AZ8" s="291"/>
      <c r="BA8" s="291"/>
      <c r="BB8" s="291"/>
      <c r="BC8" s="291"/>
      <c r="BD8" s="287"/>
      <c r="BE8" s="287"/>
      <c r="BF8" s="287"/>
      <c r="BG8" s="299"/>
    </row>
    <row r="9" spans="1:59" ht="48.75" customHeight="1" x14ac:dyDescent="0.45">
      <c r="A9" s="294"/>
      <c r="B9" s="295"/>
      <c r="C9" s="295"/>
      <c r="D9" s="287"/>
      <c r="E9" s="301"/>
      <c r="F9" s="287"/>
      <c r="G9" s="297"/>
      <c r="H9" s="295"/>
      <c r="I9" s="295"/>
      <c r="J9" s="295"/>
      <c r="K9" s="295"/>
      <c r="L9" s="295"/>
      <c r="M9" s="295"/>
      <c r="N9" s="288"/>
      <c r="O9" s="287"/>
      <c r="P9" s="287"/>
      <c r="Q9" s="287"/>
      <c r="R9" s="287"/>
      <c r="S9" s="287"/>
      <c r="T9" s="27" t="s">
        <v>9</v>
      </c>
      <c r="U9" s="27" t="s">
        <v>10</v>
      </c>
      <c r="V9" s="27" t="s">
        <v>11</v>
      </c>
      <c r="W9" s="27" t="s">
        <v>12</v>
      </c>
      <c r="X9" s="27" t="s">
        <v>11</v>
      </c>
      <c r="Y9" s="27" t="s">
        <v>9</v>
      </c>
      <c r="Z9" s="27" t="s">
        <v>9</v>
      </c>
      <c r="AA9" s="27" t="s">
        <v>12</v>
      </c>
      <c r="AB9" s="27" t="s">
        <v>13</v>
      </c>
      <c r="AC9" s="27" t="s">
        <v>14</v>
      </c>
      <c r="AD9" s="27" t="s">
        <v>15</v>
      </c>
      <c r="AE9" s="27" t="s">
        <v>16</v>
      </c>
      <c r="AF9" s="27" t="s">
        <v>9</v>
      </c>
      <c r="AG9" s="27" t="s">
        <v>10</v>
      </c>
      <c r="AH9" s="27" t="s">
        <v>11</v>
      </c>
      <c r="AI9" s="27" t="s">
        <v>12</v>
      </c>
      <c r="AJ9" s="27" t="s">
        <v>11</v>
      </c>
      <c r="AK9" s="27" t="s">
        <v>9</v>
      </c>
      <c r="AL9" s="27" t="s">
        <v>9</v>
      </c>
      <c r="AM9" s="27" t="s">
        <v>12</v>
      </c>
      <c r="AN9" s="27" t="s">
        <v>13</v>
      </c>
      <c r="AO9" s="27" t="s">
        <v>14</v>
      </c>
      <c r="AP9" s="27" t="s">
        <v>15</v>
      </c>
      <c r="AQ9" s="27" t="s">
        <v>16</v>
      </c>
      <c r="AR9" s="27" t="s">
        <v>9</v>
      </c>
      <c r="AS9" s="27" t="s">
        <v>10</v>
      </c>
      <c r="AT9" s="27" t="s">
        <v>11</v>
      </c>
      <c r="AU9" s="27" t="s">
        <v>12</v>
      </c>
      <c r="AV9" s="27" t="s">
        <v>11</v>
      </c>
      <c r="AW9" s="27" t="s">
        <v>9</v>
      </c>
      <c r="AX9" s="27" t="s">
        <v>9</v>
      </c>
      <c r="AY9" s="27" t="s">
        <v>12</v>
      </c>
      <c r="AZ9" s="27" t="s">
        <v>13</v>
      </c>
      <c r="BA9" s="27" t="s">
        <v>14</v>
      </c>
      <c r="BB9" s="27" t="s">
        <v>15</v>
      </c>
      <c r="BC9" s="27" t="s">
        <v>16</v>
      </c>
      <c r="BD9" s="36" t="s">
        <v>49</v>
      </c>
      <c r="BE9" s="36" t="s">
        <v>48</v>
      </c>
      <c r="BF9" s="36" t="s">
        <v>23</v>
      </c>
      <c r="BG9" s="299"/>
    </row>
    <row r="10" spans="1:59" s="23" customFormat="1" ht="15" x14ac:dyDescent="0.45">
      <c r="A10" s="25">
        <v>1</v>
      </c>
      <c r="B10" s="26"/>
      <c r="C10" s="26"/>
      <c r="D10" s="24" t="s">
        <v>55</v>
      </c>
      <c r="E10" s="32">
        <v>1</v>
      </c>
      <c r="F10" s="32">
        <f>F17</f>
        <v>0</v>
      </c>
      <c r="G10" s="19">
        <f>N10</f>
        <v>4350</v>
      </c>
      <c r="H10" s="19">
        <f t="shared" ref="H10" si="0">SUM(H17+H11)</f>
        <v>2400</v>
      </c>
      <c r="I10" s="19">
        <f t="shared" ref="I10" si="1">SUM(I17+I11)</f>
        <v>900</v>
      </c>
      <c r="J10" s="19">
        <f t="shared" ref="J10" si="2">SUM(J17+J11)</f>
        <v>500</v>
      </c>
      <c r="K10" s="19">
        <f t="shared" ref="K10" si="3">SUM(K17+K11)</f>
        <v>500</v>
      </c>
      <c r="L10" s="19">
        <f t="shared" ref="L10" si="4">SUM(L17+L11)</f>
        <v>50</v>
      </c>
      <c r="M10" s="19">
        <f t="shared" ref="M10" si="5">SUM(M17+M11)</f>
        <v>0</v>
      </c>
      <c r="N10" s="20">
        <f>N17+N11</f>
        <v>4350</v>
      </c>
      <c r="O10" s="20">
        <f>O17+O11</f>
        <v>4350</v>
      </c>
      <c r="P10" s="20">
        <f>P11+P17</f>
        <v>0</v>
      </c>
      <c r="Q10" s="20">
        <f t="shared" ref="Q10:R10" si="6">Q11+Q17</f>
        <v>0</v>
      </c>
      <c r="R10" s="20">
        <f t="shared" si="6"/>
        <v>0</v>
      </c>
      <c r="S10" s="21">
        <f>SUM(S11+S17)</f>
        <v>0</v>
      </c>
      <c r="T10" s="32"/>
      <c r="U10" s="32"/>
      <c r="V10" s="32"/>
      <c r="W10" s="32"/>
      <c r="X10" s="32"/>
      <c r="Y10" s="32" t="s">
        <v>46</v>
      </c>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22"/>
    </row>
    <row r="11" spans="1:59" s="4" customFormat="1" ht="15" x14ac:dyDescent="0.45">
      <c r="A11" s="16"/>
      <c r="B11" s="10">
        <v>1</v>
      </c>
      <c r="C11" s="10"/>
      <c r="D11" s="11"/>
      <c r="E11" s="10">
        <v>1</v>
      </c>
      <c r="F11" s="10"/>
      <c r="G11" s="33">
        <f t="shared" ref="G11:G16" si="7">N11</f>
        <v>4350</v>
      </c>
      <c r="H11" s="33">
        <f>SUM(H12:H16)</f>
        <v>2400</v>
      </c>
      <c r="I11" s="33">
        <f t="shared" ref="I11:M11" si="8">SUM(I12:I16)</f>
        <v>900</v>
      </c>
      <c r="J11" s="33">
        <f t="shared" si="8"/>
        <v>500</v>
      </c>
      <c r="K11" s="33">
        <f t="shared" si="8"/>
        <v>500</v>
      </c>
      <c r="L11" s="33">
        <f t="shared" si="8"/>
        <v>50</v>
      </c>
      <c r="M11" s="33">
        <f t="shared" si="8"/>
        <v>0</v>
      </c>
      <c r="N11" s="29">
        <f>SUM(N12:N16)</f>
        <v>4350</v>
      </c>
      <c r="O11" s="29">
        <f>SUM(O12:O15)</f>
        <v>4350</v>
      </c>
      <c r="P11" s="30">
        <f>SUM(P12:P16)</f>
        <v>0</v>
      </c>
      <c r="Q11" s="30">
        <f t="shared" ref="Q11:R11" si="9">SUM(Q12:Q16)</f>
        <v>0</v>
      </c>
      <c r="R11" s="30">
        <f t="shared" si="9"/>
        <v>0</v>
      </c>
      <c r="S11" s="29">
        <f>SUM(S12:S15)</f>
        <v>0</v>
      </c>
      <c r="T11" s="10" t="s">
        <v>46</v>
      </c>
      <c r="U11" s="10" t="s">
        <v>46</v>
      </c>
      <c r="V11" s="10" t="s">
        <v>46</v>
      </c>
      <c r="W11" s="10" t="s">
        <v>46</v>
      </c>
      <c r="X11" s="10"/>
      <c r="Y11" s="10"/>
      <c r="Z11" s="10"/>
      <c r="AA11" s="10"/>
      <c r="AB11" s="10"/>
      <c r="AC11" s="10"/>
      <c r="AD11" s="10"/>
      <c r="AE11" s="10"/>
      <c r="AF11" s="10"/>
      <c r="AG11" s="10"/>
      <c r="AH11" s="10"/>
      <c r="AI11" s="10"/>
      <c r="AJ11" s="10"/>
      <c r="AK11" s="10"/>
      <c r="AL11" s="10"/>
      <c r="AM11" s="10"/>
      <c r="AN11" s="10"/>
      <c r="AO11" s="10"/>
      <c r="AP11" s="10"/>
      <c r="AQ11" s="10"/>
      <c r="AR11" s="15"/>
      <c r="AS11" s="15"/>
      <c r="AT11" s="15"/>
      <c r="AU11" s="10"/>
      <c r="AV11" s="10"/>
      <c r="AW11" s="10"/>
      <c r="AX11" s="10"/>
      <c r="AY11" s="10"/>
      <c r="AZ11" s="10"/>
      <c r="BA11" s="10"/>
      <c r="BB11" s="10"/>
      <c r="BC11" s="10"/>
      <c r="BD11" s="10"/>
      <c r="BE11" s="10"/>
      <c r="BF11" s="10"/>
      <c r="BG11" s="17"/>
    </row>
    <row r="12" spans="1:59" s="4" customFormat="1" ht="15" x14ac:dyDescent="0.45">
      <c r="A12" s="16"/>
      <c r="B12" s="10"/>
      <c r="C12" s="35">
        <v>1</v>
      </c>
      <c r="D12" s="11" t="s">
        <v>56</v>
      </c>
      <c r="E12" s="10">
        <v>1</v>
      </c>
      <c r="F12" s="10" t="s">
        <v>42</v>
      </c>
      <c r="G12" s="33">
        <f t="shared" si="7"/>
        <v>2100</v>
      </c>
      <c r="H12" s="12">
        <f>2*100*7</f>
        <v>1400</v>
      </c>
      <c r="I12" s="12">
        <f>2*50*7</f>
        <v>700</v>
      </c>
      <c r="J12" s="12">
        <v>0</v>
      </c>
      <c r="K12" s="12">
        <v>0</v>
      </c>
      <c r="L12" s="12">
        <v>0</v>
      </c>
      <c r="M12" s="12">
        <v>0</v>
      </c>
      <c r="N12" s="13">
        <f>SUM(H12:M12)</f>
        <v>2100</v>
      </c>
      <c r="O12" s="13">
        <f t="shared" ref="O12:O16" si="10">E12*G12</f>
        <v>2100</v>
      </c>
      <c r="P12" s="13"/>
      <c r="Q12" s="14"/>
      <c r="R12" s="13"/>
      <c r="S12" s="28">
        <f t="shared" ref="S12:S16" si="11">SUM(P12:R12)</f>
        <v>0</v>
      </c>
      <c r="T12" s="10" t="s">
        <v>46</v>
      </c>
      <c r="U12" s="10" t="s">
        <v>46</v>
      </c>
      <c r="V12" s="10" t="s">
        <v>46</v>
      </c>
      <c r="W12" s="10"/>
      <c r="X12" s="10"/>
      <c r="Y12" s="10"/>
      <c r="Z12" s="10"/>
      <c r="AA12" s="10"/>
      <c r="AB12" s="10"/>
      <c r="AC12" s="15"/>
      <c r="AD12" s="15"/>
      <c r="AE12" s="15"/>
      <c r="AF12" s="15"/>
      <c r="AG12" s="15"/>
      <c r="AH12" s="15"/>
      <c r="AI12" s="15"/>
      <c r="AJ12" s="15"/>
      <c r="AK12" s="15"/>
      <c r="AL12" s="15"/>
      <c r="AM12" s="15"/>
      <c r="AN12" s="15"/>
      <c r="AO12" s="15"/>
      <c r="AP12" s="15"/>
      <c r="AQ12" s="15"/>
      <c r="AR12" s="15"/>
      <c r="AS12" s="10"/>
      <c r="AT12" s="10"/>
      <c r="AU12" s="10"/>
      <c r="AV12" s="10"/>
      <c r="AW12" s="10"/>
      <c r="AX12" s="10"/>
      <c r="AY12" s="10"/>
      <c r="AZ12" s="10"/>
      <c r="BA12" s="10"/>
      <c r="BB12" s="10"/>
      <c r="BC12" s="10"/>
      <c r="BD12" s="10"/>
      <c r="BE12" s="10"/>
      <c r="BF12" s="10"/>
      <c r="BG12" s="17"/>
    </row>
    <row r="13" spans="1:59" s="5" customFormat="1" ht="15" x14ac:dyDescent="0.45">
      <c r="A13" s="18"/>
      <c r="B13" s="15"/>
      <c r="C13" s="35">
        <v>2</v>
      </c>
      <c r="D13" s="11" t="s">
        <v>57</v>
      </c>
      <c r="E13" s="10">
        <v>1</v>
      </c>
      <c r="F13" s="10" t="s">
        <v>41</v>
      </c>
      <c r="G13" s="33">
        <f t="shared" si="7"/>
        <v>1650</v>
      </c>
      <c r="H13" s="12">
        <f>2*100*2</f>
        <v>400</v>
      </c>
      <c r="I13" s="12">
        <f>2*50*2</f>
        <v>200</v>
      </c>
      <c r="J13" s="12">
        <v>500</v>
      </c>
      <c r="K13" s="12">
        <v>500</v>
      </c>
      <c r="L13" s="12">
        <v>50</v>
      </c>
      <c r="M13" s="12">
        <v>0</v>
      </c>
      <c r="N13" s="13">
        <f t="shared" ref="N13:N16" si="12">SUM(H13:M13)</f>
        <v>1650</v>
      </c>
      <c r="O13" s="13">
        <f t="shared" si="10"/>
        <v>1650</v>
      </c>
      <c r="P13" s="13"/>
      <c r="Q13" s="13"/>
      <c r="R13" s="13"/>
      <c r="S13" s="28">
        <f t="shared" si="11"/>
        <v>0</v>
      </c>
      <c r="T13" s="15"/>
      <c r="U13" s="15" t="s">
        <v>46</v>
      </c>
      <c r="V13" s="15" t="s">
        <v>46</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7"/>
    </row>
    <row r="14" spans="1:59" s="5" customFormat="1" ht="30" x14ac:dyDescent="0.45">
      <c r="A14" s="18"/>
      <c r="B14" s="15"/>
      <c r="C14" s="35">
        <v>3</v>
      </c>
      <c r="D14" s="11" t="s">
        <v>58</v>
      </c>
      <c r="E14" s="10">
        <v>1</v>
      </c>
      <c r="F14" s="10" t="s">
        <v>42</v>
      </c>
      <c r="G14" s="33">
        <f t="shared" si="7"/>
        <v>600</v>
      </c>
      <c r="H14" s="12">
        <f>2*100*3</f>
        <v>600</v>
      </c>
      <c r="I14" s="12">
        <v>0</v>
      </c>
      <c r="J14" s="12">
        <v>0</v>
      </c>
      <c r="K14" s="12">
        <v>0</v>
      </c>
      <c r="L14" s="12">
        <v>0</v>
      </c>
      <c r="M14" s="12">
        <v>0</v>
      </c>
      <c r="N14" s="13">
        <f t="shared" si="12"/>
        <v>600</v>
      </c>
      <c r="O14" s="13">
        <f t="shared" si="10"/>
        <v>600</v>
      </c>
      <c r="P14" s="13"/>
      <c r="Q14" s="13"/>
      <c r="R14" s="13"/>
      <c r="S14" s="28">
        <f t="shared" si="11"/>
        <v>0</v>
      </c>
      <c r="T14" s="15"/>
      <c r="U14" s="15"/>
      <c r="V14" s="15"/>
      <c r="W14" s="15" t="s">
        <v>46</v>
      </c>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7"/>
    </row>
    <row r="15" spans="1:59" s="5" customFormat="1" ht="15" x14ac:dyDescent="0.45">
      <c r="A15" s="18"/>
      <c r="B15" s="15"/>
      <c r="C15" s="35">
        <v>4</v>
      </c>
      <c r="D15" s="11"/>
      <c r="E15" s="10"/>
      <c r="F15" s="10"/>
      <c r="G15" s="33">
        <f t="shared" si="7"/>
        <v>0</v>
      </c>
      <c r="H15" s="12"/>
      <c r="I15" s="12"/>
      <c r="J15" s="12"/>
      <c r="K15" s="12"/>
      <c r="L15" s="12"/>
      <c r="M15" s="12"/>
      <c r="N15" s="13">
        <f t="shared" si="12"/>
        <v>0</v>
      </c>
      <c r="O15" s="13">
        <f t="shared" si="10"/>
        <v>0</v>
      </c>
      <c r="P15" s="13"/>
      <c r="Q15" s="13"/>
      <c r="R15" s="13"/>
      <c r="S15" s="28">
        <f t="shared" si="11"/>
        <v>0</v>
      </c>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7"/>
    </row>
    <row r="16" spans="1:59" s="5" customFormat="1" ht="15" x14ac:dyDescent="0.45">
      <c r="A16" s="18"/>
      <c r="B16" s="15"/>
      <c r="C16" s="35">
        <v>5</v>
      </c>
      <c r="D16" s="11"/>
      <c r="E16" s="10"/>
      <c r="F16" s="10"/>
      <c r="G16" s="33">
        <f t="shared" si="7"/>
        <v>0</v>
      </c>
      <c r="H16" s="12"/>
      <c r="I16" s="12"/>
      <c r="J16" s="12"/>
      <c r="K16" s="12"/>
      <c r="L16" s="12"/>
      <c r="M16" s="12"/>
      <c r="N16" s="13">
        <f t="shared" si="12"/>
        <v>0</v>
      </c>
      <c r="O16" s="13">
        <f t="shared" si="10"/>
        <v>0</v>
      </c>
      <c r="P16" s="13"/>
      <c r="Q16" s="13"/>
      <c r="R16" s="13"/>
      <c r="S16" s="28">
        <f t="shared" si="11"/>
        <v>0</v>
      </c>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7"/>
    </row>
    <row r="17" spans="1:59" s="4" customFormat="1" ht="15" x14ac:dyDescent="0.45">
      <c r="A17" s="16"/>
      <c r="B17" s="10">
        <v>2</v>
      </c>
      <c r="C17" s="10"/>
      <c r="D17" s="11"/>
      <c r="E17" s="10"/>
      <c r="F17" s="10"/>
      <c r="G17" s="33">
        <f t="shared" ref="G17:G22" si="13">N17</f>
        <v>0</v>
      </c>
      <c r="H17" s="33">
        <f>SUM(H18:H21)</f>
        <v>0</v>
      </c>
      <c r="I17" s="33">
        <f t="shared" ref="I17:M17" si="14">SUM(I18:I21)</f>
        <v>0</v>
      </c>
      <c r="J17" s="33">
        <f t="shared" si="14"/>
        <v>0</v>
      </c>
      <c r="K17" s="33">
        <f t="shared" si="14"/>
        <v>0</v>
      </c>
      <c r="L17" s="33">
        <f t="shared" si="14"/>
        <v>0</v>
      </c>
      <c r="M17" s="33">
        <f t="shared" si="14"/>
        <v>0</v>
      </c>
      <c r="N17" s="29">
        <f t="shared" ref="N17" si="15">SUM(N18:N21)</f>
        <v>0</v>
      </c>
      <c r="O17" s="29">
        <f t="shared" ref="O17" si="16">SUM(O18:O21)</f>
        <v>0</v>
      </c>
      <c r="P17" s="30">
        <f t="shared" ref="P17" si="17">SUM(P18:P21)</f>
        <v>0</v>
      </c>
      <c r="Q17" s="30">
        <f t="shared" ref="Q17" si="18">SUM(Q18:Q21)</f>
        <v>0</v>
      </c>
      <c r="R17" s="30">
        <f t="shared" ref="R17" si="19">SUM(R18:R21)</f>
        <v>0</v>
      </c>
      <c r="S17" s="29">
        <f t="shared" ref="S17" si="20">SUM(S18:S21)</f>
        <v>0</v>
      </c>
      <c r="T17" s="15"/>
      <c r="U17" s="15"/>
      <c r="V17" s="15"/>
      <c r="W17" s="15" t="s">
        <v>46</v>
      </c>
      <c r="X17" s="15" t="s">
        <v>46</v>
      </c>
      <c r="Y17" s="15" t="s">
        <v>46</v>
      </c>
      <c r="Z17" s="15"/>
      <c r="AA17" s="15"/>
      <c r="AB17" s="15"/>
      <c r="AC17" s="15"/>
      <c r="AD17" s="15"/>
      <c r="AE17" s="15"/>
      <c r="AF17" s="15"/>
      <c r="AG17" s="15"/>
      <c r="AH17" s="15"/>
      <c r="AI17" s="15"/>
      <c r="AJ17" s="15"/>
      <c r="AK17" s="15"/>
      <c r="AL17" s="15"/>
      <c r="AM17" s="15"/>
      <c r="AN17" s="15"/>
      <c r="AO17" s="15"/>
      <c r="AP17" s="15"/>
      <c r="AQ17" s="15"/>
      <c r="AR17" s="15"/>
      <c r="AS17" s="10"/>
      <c r="AT17" s="10"/>
      <c r="AU17" s="10"/>
      <c r="AV17" s="10"/>
      <c r="AW17" s="10"/>
      <c r="AX17" s="10"/>
      <c r="AY17" s="10"/>
      <c r="AZ17" s="10"/>
      <c r="BA17" s="10"/>
      <c r="BB17" s="10"/>
      <c r="BC17" s="10"/>
      <c r="BD17" s="10"/>
      <c r="BE17" s="10"/>
      <c r="BF17" s="10"/>
      <c r="BG17" s="17"/>
    </row>
    <row r="18" spans="1:59" s="4" customFormat="1" ht="15" x14ac:dyDescent="0.45">
      <c r="A18" s="16"/>
      <c r="B18" s="10"/>
      <c r="C18" s="10">
        <v>1</v>
      </c>
      <c r="D18" s="11"/>
      <c r="E18" s="10"/>
      <c r="F18" s="10"/>
      <c r="G18" s="33">
        <f t="shared" si="13"/>
        <v>0</v>
      </c>
      <c r="H18" s="12"/>
      <c r="I18" s="12"/>
      <c r="J18" s="12"/>
      <c r="K18" s="12"/>
      <c r="L18" s="12"/>
      <c r="M18" s="12">
        <v>0</v>
      </c>
      <c r="N18" s="13">
        <f t="shared" ref="N18:N21" si="21">SUM(H18:M18)</f>
        <v>0</v>
      </c>
      <c r="O18" s="13">
        <f>E18*G18</f>
        <v>0</v>
      </c>
      <c r="P18" s="13"/>
      <c r="Q18" s="13"/>
      <c r="R18" s="13"/>
      <c r="S18" s="28">
        <f>SUM(P18:R18)</f>
        <v>0</v>
      </c>
      <c r="T18" s="15"/>
      <c r="U18" s="15"/>
      <c r="V18" s="15"/>
      <c r="W18" s="15" t="s">
        <v>46</v>
      </c>
      <c r="X18" s="15"/>
      <c r="Y18" s="15"/>
      <c r="Z18" s="15"/>
      <c r="AA18" s="15"/>
      <c r="AB18" s="15"/>
      <c r="AC18" s="15"/>
      <c r="AD18" s="15"/>
      <c r="AE18" s="15"/>
      <c r="AF18" s="15"/>
      <c r="AG18" s="15"/>
      <c r="AH18" s="15"/>
      <c r="AI18" s="15"/>
      <c r="AJ18" s="15"/>
      <c r="AK18" s="15"/>
      <c r="AL18" s="15"/>
      <c r="AM18" s="15"/>
      <c r="AN18" s="15"/>
      <c r="AO18" s="15"/>
      <c r="AP18" s="15"/>
      <c r="AQ18" s="15"/>
      <c r="AR18" s="15"/>
      <c r="AS18" s="10"/>
      <c r="AT18" s="10"/>
      <c r="AU18" s="10"/>
      <c r="AV18" s="10"/>
      <c r="AW18" s="10"/>
      <c r="AX18" s="10"/>
      <c r="AY18" s="10"/>
      <c r="AZ18" s="10"/>
      <c r="BA18" s="10"/>
      <c r="BB18" s="10"/>
      <c r="BC18" s="10"/>
      <c r="BD18" s="10"/>
      <c r="BE18" s="10"/>
      <c r="BF18" s="10"/>
      <c r="BG18" s="17"/>
    </row>
    <row r="19" spans="1:59" s="4" customFormat="1" ht="15" x14ac:dyDescent="0.45">
      <c r="A19" s="16"/>
      <c r="B19" s="10"/>
      <c r="C19" s="10">
        <v>2</v>
      </c>
      <c r="D19" s="11"/>
      <c r="E19" s="10"/>
      <c r="F19" s="10"/>
      <c r="G19" s="33">
        <f t="shared" si="13"/>
        <v>0</v>
      </c>
      <c r="H19" s="12"/>
      <c r="I19" s="12"/>
      <c r="J19" s="12"/>
      <c r="K19" s="12"/>
      <c r="L19" s="12"/>
      <c r="M19" s="12">
        <v>0</v>
      </c>
      <c r="N19" s="13">
        <f t="shared" si="21"/>
        <v>0</v>
      </c>
      <c r="O19" s="13">
        <f>E19*G19</f>
        <v>0</v>
      </c>
      <c r="P19" s="13"/>
      <c r="Q19" s="13"/>
      <c r="R19" s="13"/>
      <c r="S19" s="28">
        <f t="shared" ref="S19:S21" si="22">SUM(P19:R19)</f>
        <v>0</v>
      </c>
      <c r="T19" s="15"/>
      <c r="U19" s="15"/>
      <c r="V19" s="15"/>
      <c r="W19" s="15" t="s">
        <v>46</v>
      </c>
      <c r="X19" s="15" t="s">
        <v>46</v>
      </c>
      <c r="Y19" s="15"/>
      <c r="Z19" s="15"/>
      <c r="AA19" s="15"/>
      <c r="AB19" s="15"/>
      <c r="AC19" s="15"/>
      <c r="AD19" s="15"/>
      <c r="AE19" s="15"/>
      <c r="AF19" s="15"/>
      <c r="AG19" s="15"/>
      <c r="AH19" s="15"/>
      <c r="AI19" s="15"/>
      <c r="AJ19" s="15"/>
      <c r="AK19" s="15"/>
      <c r="AL19" s="15"/>
      <c r="AM19" s="15"/>
      <c r="AN19" s="15"/>
      <c r="AO19" s="15"/>
      <c r="AP19" s="15"/>
      <c r="AQ19" s="15"/>
      <c r="AR19" s="15"/>
      <c r="AS19" s="10"/>
      <c r="AT19" s="10"/>
      <c r="AU19" s="10"/>
      <c r="AV19" s="10"/>
      <c r="AW19" s="10"/>
      <c r="AX19" s="10"/>
      <c r="AY19" s="10"/>
      <c r="AZ19" s="10"/>
      <c r="BA19" s="10"/>
      <c r="BB19" s="10"/>
      <c r="BC19" s="10"/>
      <c r="BD19" s="10"/>
      <c r="BE19" s="10"/>
      <c r="BF19" s="10"/>
      <c r="BG19" s="17"/>
    </row>
    <row r="20" spans="1:59" s="4" customFormat="1" ht="15" x14ac:dyDescent="0.45">
      <c r="A20" s="16"/>
      <c r="B20" s="10"/>
      <c r="C20" s="10">
        <v>3</v>
      </c>
      <c r="D20" s="11"/>
      <c r="E20" s="10"/>
      <c r="F20" s="10"/>
      <c r="G20" s="33">
        <f t="shared" si="13"/>
        <v>0</v>
      </c>
      <c r="H20" s="12"/>
      <c r="I20" s="12"/>
      <c r="J20" s="12"/>
      <c r="K20" s="12"/>
      <c r="L20" s="12"/>
      <c r="M20" s="12">
        <v>0</v>
      </c>
      <c r="N20" s="13">
        <f t="shared" si="21"/>
        <v>0</v>
      </c>
      <c r="O20" s="13">
        <f>E20*G20</f>
        <v>0</v>
      </c>
      <c r="P20" s="13"/>
      <c r="Q20" s="13"/>
      <c r="R20" s="13"/>
      <c r="S20" s="28">
        <f t="shared" si="22"/>
        <v>0</v>
      </c>
      <c r="T20" s="15"/>
      <c r="U20" s="15"/>
      <c r="V20" s="15"/>
      <c r="W20" s="15"/>
      <c r="X20" s="15" t="s">
        <v>46</v>
      </c>
      <c r="Y20" s="15"/>
      <c r="Z20" s="15"/>
      <c r="AA20" s="15"/>
      <c r="AB20" s="15"/>
      <c r="AC20" s="15"/>
      <c r="AD20" s="15"/>
      <c r="AE20" s="15"/>
      <c r="AF20" s="15"/>
      <c r="AG20" s="15"/>
      <c r="AH20" s="15"/>
      <c r="AI20" s="15"/>
      <c r="AJ20" s="15"/>
      <c r="AK20" s="15"/>
      <c r="AL20" s="15"/>
      <c r="AM20" s="15"/>
      <c r="AN20" s="15"/>
      <c r="AO20" s="15"/>
      <c r="AP20" s="15"/>
      <c r="AQ20" s="15"/>
      <c r="AR20" s="15"/>
      <c r="AS20" s="10"/>
      <c r="AT20" s="10"/>
      <c r="AU20" s="10"/>
      <c r="AV20" s="10"/>
      <c r="AW20" s="10"/>
      <c r="AX20" s="10"/>
      <c r="AY20" s="10"/>
      <c r="AZ20" s="10"/>
      <c r="BA20" s="10"/>
      <c r="BB20" s="10"/>
      <c r="BC20" s="10"/>
      <c r="BD20" s="10"/>
      <c r="BE20" s="10"/>
      <c r="BF20" s="10"/>
      <c r="BG20" s="17"/>
    </row>
    <row r="21" spans="1:59" s="4" customFormat="1" ht="15" x14ac:dyDescent="0.45">
      <c r="A21" s="16"/>
      <c r="B21" s="10"/>
      <c r="C21" s="10">
        <v>4</v>
      </c>
      <c r="D21" s="11"/>
      <c r="E21" s="10"/>
      <c r="F21" s="10"/>
      <c r="G21" s="33">
        <f t="shared" si="13"/>
        <v>0</v>
      </c>
      <c r="H21" s="12"/>
      <c r="I21" s="12"/>
      <c r="J21" s="12"/>
      <c r="K21" s="12"/>
      <c r="L21" s="12"/>
      <c r="M21" s="12"/>
      <c r="N21" s="13">
        <f t="shared" si="21"/>
        <v>0</v>
      </c>
      <c r="O21" s="13">
        <f>E21*G21</f>
        <v>0</v>
      </c>
      <c r="P21" s="13"/>
      <c r="Q21" s="13"/>
      <c r="R21" s="13"/>
      <c r="S21" s="28">
        <f t="shared" si="22"/>
        <v>0</v>
      </c>
      <c r="T21" s="15"/>
      <c r="U21" s="15"/>
      <c r="V21" s="15"/>
      <c r="W21" s="15"/>
      <c r="X21" s="15"/>
      <c r="Y21" s="15" t="s">
        <v>46</v>
      </c>
      <c r="Z21" s="15"/>
      <c r="AA21" s="15"/>
      <c r="AB21" s="15"/>
      <c r="AC21" s="15"/>
      <c r="AD21" s="15"/>
      <c r="AE21" s="15"/>
      <c r="AF21" s="15"/>
      <c r="AG21" s="15"/>
      <c r="AH21" s="15"/>
      <c r="AI21" s="15"/>
      <c r="AJ21" s="15"/>
      <c r="AK21" s="15"/>
      <c r="AL21" s="15"/>
      <c r="AM21" s="15"/>
      <c r="AN21" s="15"/>
      <c r="AO21" s="15"/>
      <c r="AP21" s="15"/>
      <c r="AQ21" s="15"/>
      <c r="AR21" s="15"/>
      <c r="AS21" s="10"/>
      <c r="AT21" s="10"/>
      <c r="AU21" s="10"/>
      <c r="AV21" s="10"/>
      <c r="AW21" s="10"/>
      <c r="AX21" s="10"/>
      <c r="AY21" s="10"/>
      <c r="AZ21" s="10"/>
      <c r="BA21" s="10"/>
      <c r="BB21" s="10"/>
      <c r="BC21" s="10"/>
      <c r="BD21" s="10"/>
      <c r="BE21" s="10"/>
      <c r="BF21" s="10"/>
      <c r="BG21" s="17"/>
    </row>
    <row r="22" spans="1:59" s="23" customFormat="1" ht="15" x14ac:dyDescent="0.45">
      <c r="A22" s="25">
        <v>2</v>
      </c>
      <c r="B22" s="26"/>
      <c r="C22" s="26"/>
      <c r="D22" s="24" t="s">
        <v>25</v>
      </c>
      <c r="E22" s="32">
        <v>1</v>
      </c>
      <c r="F22" s="32" t="str">
        <f>F29</f>
        <v>SCR Report</v>
      </c>
      <c r="G22" s="19">
        <f t="shared" si="13"/>
        <v>7005</v>
      </c>
      <c r="H22" s="19">
        <f t="shared" ref="H22:M22" si="23">SUM(H29+H23)</f>
        <v>3800</v>
      </c>
      <c r="I22" s="19">
        <f t="shared" si="23"/>
        <v>1100</v>
      </c>
      <c r="J22" s="19">
        <f t="shared" si="23"/>
        <v>1000</v>
      </c>
      <c r="K22" s="19">
        <f t="shared" si="23"/>
        <v>1000</v>
      </c>
      <c r="L22" s="19">
        <f t="shared" si="23"/>
        <v>105</v>
      </c>
      <c r="M22" s="19">
        <f t="shared" si="23"/>
        <v>0</v>
      </c>
      <c r="N22" s="20">
        <f>N29+N23</f>
        <v>7005</v>
      </c>
      <c r="O22" s="20">
        <f>O29+O23</f>
        <v>7250</v>
      </c>
      <c r="P22" s="20">
        <f>P23+P29</f>
        <v>0</v>
      </c>
      <c r="Q22" s="20">
        <f t="shared" ref="Q22:R22" si="24">Q23+Q29</f>
        <v>0</v>
      </c>
      <c r="R22" s="20">
        <f t="shared" si="24"/>
        <v>0</v>
      </c>
      <c r="S22" s="21">
        <f>SUM(S23+S29)</f>
        <v>0</v>
      </c>
      <c r="T22" s="32"/>
      <c r="U22" s="32"/>
      <c r="V22" s="32"/>
      <c r="W22" s="32"/>
      <c r="X22" s="32"/>
      <c r="Y22" s="32" t="s">
        <v>46</v>
      </c>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22"/>
    </row>
    <row r="23" spans="1:59" s="4" customFormat="1" ht="15" x14ac:dyDescent="0.45">
      <c r="A23" s="16"/>
      <c r="B23" s="10">
        <v>1</v>
      </c>
      <c r="C23" s="10"/>
      <c r="D23" s="11"/>
      <c r="E23" s="10">
        <v>1</v>
      </c>
      <c r="F23" s="10" t="s">
        <v>34</v>
      </c>
      <c r="G23" s="33">
        <f t="shared" ref="G23:G28" si="25">N23</f>
        <v>4350</v>
      </c>
      <c r="H23" s="33">
        <f>SUM(H24:H28)</f>
        <v>2400</v>
      </c>
      <c r="I23" s="33">
        <f t="shared" ref="I23:M23" si="26">SUM(I24:I28)</f>
        <v>900</v>
      </c>
      <c r="J23" s="33">
        <f t="shared" si="26"/>
        <v>500</v>
      </c>
      <c r="K23" s="33">
        <f t="shared" si="26"/>
        <v>500</v>
      </c>
      <c r="L23" s="33">
        <f t="shared" si="26"/>
        <v>50</v>
      </c>
      <c r="M23" s="33">
        <f t="shared" si="26"/>
        <v>0</v>
      </c>
      <c r="N23" s="29">
        <f>SUM(N24:N28)</f>
        <v>4350</v>
      </c>
      <c r="O23" s="29">
        <f>SUM(O24:O27)</f>
        <v>4350</v>
      </c>
      <c r="P23" s="30">
        <f>SUM(P24:P28)</f>
        <v>0</v>
      </c>
      <c r="Q23" s="30">
        <f t="shared" ref="Q23:R23" si="27">SUM(Q24:Q28)</f>
        <v>0</v>
      </c>
      <c r="R23" s="30">
        <f t="shared" si="27"/>
        <v>0</v>
      </c>
      <c r="S23" s="29">
        <f>SUM(S24:S27)</f>
        <v>0</v>
      </c>
      <c r="T23" s="10" t="s">
        <v>46</v>
      </c>
      <c r="U23" s="10" t="s">
        <v>46</v>
      </c>
      <c r="V23" s="10" t="s">
        <v>46</v>
      </c>
      <c r="W23" s="10" t="s">
        <v>46</v>
      </c>
      <c r="X23" s="10"/>
      <c r="Y23" s="10"/>
      <c r="Z23" s="10"/>
      <c r="AA23" s="10"/>
      <c r="AB23" s="10"/>
      <c r="AC23" s="10"/>
      <c r="AD23" s="10"/>
      <c r="AE23" s="10"/>
      <c r="AF23" s="10"/>
      <c r="AG23" s="10"/>
      <c r="AH23" s="10"/>
      <c r="AI23" s="10"/>
      <c r="AJ23" s="10"/>
      <c r="AK23" s="10"/>
      <c r="AL23" s="10"/>
      <c r="AM23" s="10"/>
      <c r="AN23" s="10"/>
      <c r="AO23" s="10"/>
      <c r="AP23" s="10"/>
      <c r="AQ23" s="10"/>
      <c r="AR23" s="15"/>
      <c r="AS23" s="15"/>
      <c r="AT23" s="15"/>
      <c r="AU23" s="10"/>
      <c r="AV23" s="10"/>
      <c r="AW23" s="10"/>
      <c r="AX23" s="10"/>
      <c r="AY23" s="10"/>
      <c r="AZ23" s="10"/>
      <c r="BA23" s="10"/>
      <c r="BB23" s="10"/>
      <c r="BC23" s="10"/>
      <c r="BD23" s="10"/>
      <c r="BE23" s="10"/>
      <c r="BF23" s="10"/>
      <c r="BG23" s="17"/>
    </row>
    <row r="24" spans="1:59" s="4" customFormat="1" ht="30" x14ac:dyDescent="0.45">
      <c r="A24" s="16"/>
      <c r="B24" s="10"/>
      <c r="C24" s="35">
        <v>1</v>
      </c>
      <c r="D24" s="11" t="s">
        <v>52</v>
      </c>
      <c r="E24" s="10">
        <v>1</v>
      </c>
      <c r="F24" s="10" t="s">
        <v>42</v>
      </c>
      <c r="G24" s="33">
        <f t="shared" si="25"/>
        <v>2100</v>
      </c>
      <c r="H24" s="12">
        <f>2*100*7</f>
        <v>1400</v>
      </c>
      <c r="I24" s="12">
        <f>2*50*7</f>
        <v>700</v>
      </c>
      <c r="J24" s="12">
        <v>0</v>
      </c>
      <c r="K24" s="12">
        <v>0</v>
      </c>
      <c r="L24" s="12">
        <v>0</v>
      </c>
      <c r="M24" s="12">
        <v>0</v>
      </c>
      <c r="N24" s="13">
        <f>SUM(H24:M24)</f>
        <v>2100</v>
      </c>
      <c r="O24" s="13">
        <f t="shared" ref="O24:O28" si="28">E24*G24</f>
        <v>2100</v>
      </c>
      <c r="P24" s="13"/>
      <c r="Q24" s="14"/>
      <c r="R24" s="13"/>
      <c r="S24" s="28">
        <f t="shared" ref="S24:S28" si="29">SUM(P24:R24)</f>
        <v>0</v>
      </c>
      <c r="T24" s="10" t="s">
        <v>46</v>
      </c>
      <c r="U24" s="10" t="s">
        <v>46</v>
      </c>
      <c r="V24" s="10" t="s">
        <v>46</v>
      </c>
      <c r="W24" s="10"/>
      <c r="X24" s="10"/>
      <c r="Y24" s="10"/>
      <c r="Z24" s="10"/>
      <c r="AA24" s="10"/>
      <c r="AB24" s="10"/>
      <c r="AC24" s="15"/>
      <c r="AD24" s="15"/>
      <c r="AE24" s="15"/>
      <c r="AF24" s="15"/>
      <c r="AG24" s="15"/>
      <c r="AH24" s="15"/>
      <c r="AI24" s="15"/>
      <c r="AJ24" s="15"/>
      <c r="AK24" s="15"/>
      <c r="AL24" s="15"/>
      <c r="AM24" s="15"/>
      <c r="AN24" s="15"/>
      <c r="AO24" s="15"/>
      <c r="AP24" s="15"/>
      <c r="AQ24" s="15"/>
      <c r="AR24" s="15"/>
      <c r="AS24" s="10"/>
      <c r="AT24" s="10"/>
      <c r="AU24" s="10"/>
      <c r="AV24" s="10"/>
      <c r="AW24" s="10"/>
      <c r="AX24" s="10"/>
      <c r="AY24" s="10"/>
      <c r="AZ24" s="10"/>
      <c r="BA24" s="10"/>
      <c r="BB24" s="10"/>
      <c r="BC24" s="10"/>
      <c r="BD24" s="10"/>
      <c r="BE24" s="10"/>
      <c r="BF24" s="10"/>
      <c r="BG24" s="17"/>
    </row>
    <row r="25" spans="1:59" s="5" customFormat="1" ht="30" x14ac:dyDescent="0.45">
      <c r="A25" s="18"/>
      <c r="B25" s="15"/>
      <c r="C25" s="35">
        <v>2</v>
      </c>
      <c r="D25" s="11" t="s">
        <v>53</v>
      </c>
      <c r="E25" s="10">
        <v>1</v>
      </c>
      <c r="F25" s="10" t="s">
        <v>41</v>
      </c>
      <c r="G25" s="33">
        <f t="shared" si="25"/>
        <v>1650</v>
      </c>
      <c r="H25" s="12">
        <f>2*100*2</f>
        <v>400</v>
      </c>
      <c r="I25" s="12">
        <f>2*50*2</f>
        <v>200</v>
      </c>
      <c r="J25" s="12">
        <v>500</v>
      </c>
      <c r="K25" s="12">
        <v>500</v>
      </c>
      <c r="L25" s="12">
        <v>50</v>
      </c>
      <c r="M25" s="12">
        <v>0</v>
      </c>
      <c r="N25" s="13">
        <f t="shared" ref="N25:N28" si="30">SUM(H25:M25)</f>
        <v>1650</v>
      </c>
      <c r="O25" s="13">
        <f t="shared" si="28"/>
        <v>1650</v>
      </c>
      <c r="P25" s="13"/>
      <c r="Q25" s="13"/>
      <c r="R25" s="13"/>
      <c r="S25" s="28">
        <f t="shared" si="29"/>
        <v>0</v>
      </c>
      <c r="T25" s="15"/>
      <c r="U25" s="15" t="s">
        <v>46</v>
      </c>
      <c r="V25" s="15" t="s">
        <v>46</v>
      </c>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7"/>
    </row>
    <row r="26" spans="1:59" s="5" customFormat="1" ht="30" x14ac:dyDescent="0.45">
      <c r="A26" s="18"/>
      <c r="B26" s="15"/>
      <c r="C26" s="35">
        <v>3</v>
      </c>
      <c r="D26" s="11" t="s">
        <v>54</v>
      </c>
      <c r="E26" s="10">
        <v>1</v>
      </c>
      <c r="F26" s="10" t="s">
        <v>42</v>
      </c>
      <c r="G26" s="33">
        <f t="shared" si="25"/>
        <v>600</v>
      </c>
      <c r="H26" s="12">
        <f>2*100*3</f>
        <v>600</v>
      </c>
      <c r="I26" s="12">
        <v>0</v>
      </c>
      <c r="J26" s="12">
        <v>0</v>
      </c>
      <c r="K26" s="12">
        <v>0</v>
      </c>
      <c r="L26" s="12">
        <v>0</v>
      </c>
      <c r="M26" s="12">
        <v>0</v>
      </c>
      <c r="N26" s="13">
        <f t="shared" si="30"/>
        <v>600</v>
      </c>
      <c r="O26" s="13">
        <f t="shared" si="28"/>
        <v>600</v>
      </c>
      <c r="P26" s="13"/>
      <c r="Q26" s="13"/>
      <c r="R26" s="13"/>
      <c r="S26" s="28">
        <f t="shared" si="29"/>
        <v>0</v>
      </c>
      <c r="T26" s="15"/>
      <c r="U26" s="15"/>
      <c r="V26" s="15"/>
      <c r="W26" s="15" t="s">
        <v>46</v>
      </c>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7"/>
    </row>
    <row r="27" spans="1:59" s="5" customFormat="1" ht="15" x14ac:dyDescent="0.45">
      <c r="A27" s="18"/>
      <c r="B27" s="15"/>
      <c r="C27" s="35">
        <v>4</v>
      </c>
      <c r="D27" s="11"/>
      <c r="E27" s="10"/>
      <c r="F27" s="10"/>
      <c r="G27" s="33">
        <f t="shared" si="25"/>
        <v>0</v>
      </c>
      <c r="H27" s="12"/>
      <c r="I27" s="12"/>
      <c r="J27" s="12"/>
      <c r="K27" s="12"/>
      <c r="L27" s="12"/>
      <c r="M27" s="12"/>
      <c r="N27" s="13">
        <f t="shared" si="30"/>
        <v>0</v>
      </c>
      <c r="O27" s="13">
        <f t="shared" si="28"/>
        <v>0</v>
      </c>
      <c r="P27" s="13"/>
      <c r="Q27" s="13"/>
      <c r="R27" s="13"/>
      <c r="S27" s="28">
        <f t="shared" si="29"/>
        <v>0</v>
      </c>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7"/>
    </row>
    <row r="28" spans="1:59" s="5" customFormat="1" ht="15" x14ac:dyDescent="0.45">
      <c r="A28" s="18"/>
      <c r="B28" s="15"/>
      <c r="C28" s="35">
        <v>5</v>
      </c>
      <c r="D28" s="11"/>
      <c r="E28" s="10"/>
      <c r="F28" s="10"/>
      <c r="G28" s="33">
        <f t="shared" si="25"/>
        <v>0</v>
      </c>
      <c r="H28" s="12"/>
      <c r="I28" s="12"/>
      <c r="J28" s="12"/>
      <c r="K28" s="12"/>
      <c r="L28" s="12"/>
      <c r="M28" s="12"/>
      <c r="N28" s="13">
        <f t="shared" si="30"/>
        <v>0</v>
      </c>
      <c r="O28" s="13">
        <f t="shared" si="28"/>
        <v>0</v>
      </c>
      <c r="P28" s="13"/>
      <c r="Q28" s="13"/>
      <c r="R28" s="13"/>
      <c r="S28" s="28">
        <f t="shared" si="29"/>
        <v>0</v>
      </c>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7"/>
    </row>
    <row r="29" spans="1:59" s="4" customFormat="1" ht="15" x14ac:dyDescent="0.45">
      <c r="A29" s="16"/>
      <c r="B29" s="10">
        <v>2</v>
      </c>
      <c r="C29" s="10"/>
      <c r="D29" s="11" t="s">
        <v>26</v>
      </c>
      <c r="E29" s="10">
        <v>1</v>
      </c>
      <c r="F29" s="10" t="s">
        <v>34</v>
      </c>
      <c r="G29" s="33">
        <f t="shared" ref="G29:G34" si="31">N29</f>
        <v>2655</v>
      </c>
      <c r="H29" s="33">
        <f>SUM(H30:H33)</f>
        <v>1400</v>
      </c>
      <c r="I29" s="33">
        <f t="shared" ref="I29:M29" si="32">SUM(I30:I33)</f>
        <v>200</v>
      </c>
      <c r="J29" s="33">
        <f t="shared" si="32"/>
        <v>500</v>
      </c>
      <c r="K29" s="33">
        <f t="shared" si="32"/>
        <v>500</v>
      </c>
      <c r="L29" s="33">
        <f t="shared" si="32"/>
        <v>55</v>
      </c>
      <c r="M29" s="33">
        <f t="shared" si="32"/>
        <v>0</v>
      </c>
      <c r="N29" s="29">
        <f t="shared" ref="N29:S29" si="33">SUM(N30:N33)</f>
        <v>2655</v>
      </c>
      <c r="O29" s="29">
        <f t="shared" si="33"/>
        <v>2900</v>
      </c>
      <c r="P29" s="30">
        <f t="shared" si="33"/>
        <v>0</v>
      </c>
      <c r="Q29" s="30">
        <f t="shared" si="33"/>
        <v>0</v>
      </c>
      <c r="R29" s="30">
        <f t="shared" si="33"/>
        <v>0</v>
      </c>
      <c r="S29" s="29">
        <f t="shared" si="33"/>
        <v>0</v>
      </c>
      <c r="T29" s="15"/>
      <c r="U29" s="15"/>
      <c r="V29" s="15"/>
      <c r="W29" s="15" t="s">
        <v>46</v>
      </c>
      <c r="X29" s="15" t="s">
        <v>46</v>
      </c>
      <c r="Y29" s="15" t="s">
        <v>46</v>
      </c>
      <c r="Z29" s="15"/>
      <c r="AA29" s="15"/>
      <c r="AB29" s="15"/>
      <c r="AC29" s="15"/>
      <c r="AD29" s="15"/>
      <c r="AE29" s="15"/>
      <c r="AF29" s="15"/>
      <c r="AG29" s="15"/>
      <c r="AH29" s="15"/>
      <c r="AI29" s="15"/>
      <c r="AJ29" s="15"/>
      <c r="AK29" s="15"/>
      <c r="AL29" s="15"/>
      <c r="AM29" s="15"/>
      <c r="AN29" s="15"/>
      <c r="AO29" s="15"/>
      <c r="AP29" s="15"/>
      <c r="AQ29" s="15"/>
      <c r="AR29" s="15"/>
      <c r="AS29" s="10"/>
      <c r="AT29" s="10"/>
      <c r="AU29" s="10"/>
      <c r="AV29" s="10"/>
      <c r="AW29" s="10"/>
      <c r="AX29" s="10"/>
      <c r="AY29" s="10"/>
      <c r="AZ29" s="10"/>
      <c r="BA29" s="10"/>
      <c r="BB29" s="10"/>
      <c r="BC29" s="10"/>
      <c r="BD29" s="10"/>
      <c r="BE29" s="10"/>
      <c r="BF29" s="10"/>
      <c r="BG29" s="17"/>
    </row>
    <row r="30" spans="1:59" s="4" customFormat="1" ht="15" x14ac:dyDescent="0.45">
      <c r="A30" s="16"/>
      <c r="B30" s="10"/>
      <c r="C30" s="10">
        <v>1</v>
      </c>
      <c r="D30" s="11" t="s">
        <v>27</v>
      </c>
      <c r="E30" s="10">
        <v>1</v>
      </c>
      <c r="F30" s="10" t="s">
        <v>34</v>
      </c>
      <c r="G30" s="33">
        <f t="shared" si="31"/>
        <v>700</v>
      </c>
      <c r="H30" s="12">
        <f>1*100*7</f>
        <v>700</v>
      </c>
      <c r="I30" s="12">
        <v>0</v>
      </c>
      <c r="J30" s="12">
        <v>0</v>
      </c>
      <c r="K30" s="12">
        <v>0</v>
      </c>
      <c r="L30" s="12">
        <v>0</v>
      </c>
      <c r="M30" s="12">
        <v>0</v>
      </c>
      <c r="N30" s="13">
        <f t="shared" ref="N30:N33" si="34">SUM(H30:M30)</f>
        <v>700</v>
      </c>
      <c r="O30" s="13">
        <f>E30*G30</f>
        <v>700</v>
      </c>
      <c r="P30" s="13"/>
      <c r="Q30" s="13"/>
      <c r="R30" s="13"/>
      <c r="S30" s="28">
        <f>SUM(P30:R30)</f>
        <v>0</v>
      </c>
      <c r="T30" s="15"/>
      <c r="U30" s="15"/>
      <c r="V30" s="15"/>
      <c r="W30" s="15" t="s">
        <v>46</v>
      </c>
      <c r="X30" s="15"/>
      <c r="Y30" s="15"/>
      <c r="Z30" s="15"/>
      <c r="AA30" s="15"/>
      <c r="AB30" s="15"/>
      <c r="AC30" s="15"/>
      <c r="AD30" s="15"/>
      <c r="AE30" s="15"/>
      <c r="AF30" s="15"/>
      <c r="AG30" s="15"/>
      <c r="AH30" s="15"/>
      <c r="AI30" s="15"/>
      <c r="AJ30" s="15"/>
      <c r="AK30" s="15"/>
      <c r="AL30" s="15"/>
      <c r="AM30" s="15"/>
      <c r="AN30" s="15"/>
      <c r="AO30" s="15"/>
      <c r="AP30" s="15"/>
      <c r="AQ30" s="15"/>
      <c r="AR30" s="15"/>
      <c r="AS30" s="10"/>
      <c r="AT30" s="10"/>
      <c r="AU30" s="10"/>
      <c r="AV30" s="10"/>
      <c r="AW30" s="10"/>
      <c r="AX30" s="10"/>
      <c r="AY30" s="10"/>
      <c r="AZ30" s="10"/>
      <c r="BA30" s="10"/>
      <c r="BB30" s="10"/>
      <c r="BC30" s="10"/>
      <c r="BD30" s="10"/>
      <c r="BE30" s="10"/>
      <c r="BF30" s="10"/>
      <c r="BG30" s="17"/>
    </row>
    <row r="31" spans="1:59" s="4" customFormat="1" ht="15" x14ac:dyDescent="0.45">
      <c r="A31" s="16"/>
      <c r="B31" s="10"/>
      <c r="C31" s="10">
        <v>2</v>
      </c>
      <c r="D31" s="11" t="s">
        <v>38</v>
      </c>
      <c r="E31" s="10">
        <v>1</v>
      </c>
      <c r="F31" s="10" t="s">
        <v>41</v>
      </c>
      <c r="G31" s="33">
        <f t="shared" si="31"/>
        <v>1650</v>
      </c>
      <c r="H31" s="12">
        <f>2*100*2</f>
        <v>400</v>
      </c>
      <c r="I31" s="12">
        <f>2*50*2</f>
        <v>200</v>
      </c>
      <c r="J31" s="12">
        <v>500</v>
      </c>
      <c r="K31" s="12">
        <v>500</v>
      </c>
      <c r="L31" s="12">
        <v>50</v>
      </c>
      <c r="M31" s="12">
        <v>0</v>
      </c>
      <c r="N31" s="13">
        <f t="shared" si="34"/>
        <v>1650</v>
      </c>
      <c r="O31" s="13">
        <f>E31*G31</f>
        <v>1650</v>
      </c>
      <c r="P31" s="13"/>
      <c r="Q31" s="13"/>
      <c r="R31" s="13"/>
      <c r="S31" s="28">
        <f t="shared" ref="S31:S33" si="35">SUM(P31:R31)</f>
        <v>0</v>
      </c>
      <c r="T31" s="15"/>
      <c r="U31" s="15"/>
      <c r="V31" s="15"/>
      <c r="W31" s="15" t="s">
        <v>46</v>
      </c>
      <c r="X31" s="15" t="s">
        <v>46</v>
      </c>
      <c r="Y31" s="15"/>
      <c r="Z31" s="15"/>
      <c r="AA31" s="15"/>
      <c r="AB31" s="15"/>
      <c r="AC31" s="15"/>
      <c r="AD31" s="15"/>
      <c r="AE31" s="15"/>
      <c r="AF31" s="15"/>
      <c r="AG31" s="15"/>
      <c r="AH31" s="15"/>
      <c r="AI31" s="15"/>
      <c r="AJ31" s="15"/>
      <c r="AK31" s="15"/>
      <c r="AL31" s="15"/>
      <c r="AM31" s="15"/>
      <c r="AN31" s="15"/>
      <c r="AO31" s="15"/>
      <c r="AP31" s="15"/>
      <c r="AQ31" s="15"/>
      <c r="AR31" s="15"/>
      <c r="AS31" s="10"/>
      <c r="AT31" s="10"/>
      <c r="AU31" s="10"/>
      <c r="AV31" s="10"/>
      <c r="AW31" s="10"/>
      <c r="AX31" s="10"/>
      <c r="AY31" s="10"/>
      <c r="AZ31" s="10"/>
      <c r="BA31" s="10"/>
      <c r="BB31" s="10"/>
      <c r="BC31" s="10"/>
      <c r="BD31" s="10"/>
      <c r="BE31" s="10"/>
      <c r="BF31" s="10"/>
      <c r="BG31" s="17"/>
    </row>
    <row r="32" spans="1:59" s="4" customFormat="1" ht="15" x14ac:dyDescent="0.45">
      <c r="A32" s="16"/>
      <c r="B32" s="10"/>
      <c r="C32" s="10">
        <v>3</v>
      </c>
      <c r="D32" s="11" t="s">
        <v>32</v>
      </c>
      <c r="E32" s="10">
        <v>1</v>
      </c>
      <c r="F32" s="10" t="s">
        <v>34</v>
      </c>
      <c r="G32" s="33">
        <f t="shared" si="31"/>
        <v>300</v>
      </c>
      <c r="H32" s="12">
        <f>1*100*3</f>
        <v>300</v>
      </c>
      <c r="I32" s="12">
        <v>0</v>
      </c>
      <c r="J32" s="12">
        <v>0</v>
      </c>
      <c r="K32" s="12">
        <v>0</v>
      </c>
      <c r="L32" s="12">
        <v>0</v>
      </c>
      <c r="M32" s="12">
        <v>0</v>
      </c>
      <c r="N32" s="13">
        <f t="shared" si="34"/>
        <v>300</v>
      </c>
      <c r="O32" s="13">
        <f>E32*G32</f>
        <v>300</v>
      </c>
      <c r="P32" s="13"/>
      <c r="Q32" s="13"/>
      <c r="R32" s="13"/>
      <c r="S32" s="28">
        <f t="shared" si="35"/>
        <v>0</v>
      </c>
      <c r="T32" s="15"/>
      <c r="U32" s="15"/>
      <c r="V32" s="15"/>
      <c r="W32" s="15"/>
      <c r="X32" s="15" t="s">
        <v>46</v>
      </c>
      <c r="Y32" s="15"/>
      <c r="Z32" s="15"/>
      <c r="AA32" s="15"/>
      <c r="AB32" s="15"/>
      <c r="AC32" s="15"/>
      <c r="AD32" s="15"/>
      <c r="AE32" s="15"/>
      <c r="AF32" s="15"/>
      <c r="AG32" s="15"/>
      <c r="AH32" s="15"/>
      <c r="AI32" s="15"/>
      <c r="AJ32" s="15"/>
      <c r="AK32" s="15"/>
      <c r="AL32" s="15"/>
      <c r="AM32" s="15"/>
      <c r="AN32" s="15"/>
      <c r="AO32" s="15"/>
      <c r="AP32" s="15"/>
      <c r="AQ32" s="15"/>
      <c r="AR32" s="15"/>
      <c r="AS32" s="10"/>
      <c r="AT32" s="10"/>
      <c r="AU32" s="10"/>
      <c r="AV32" s="10"/>
      <c r="AW32" s="10"/>
      <c r="AX32" s="10"/>
      <c r="AY32" s="10"/>
      <c r="AZ32" s="10"/>
      <c r="BA32" s="10"/>
      <c r="BB32" s="10"/>
      <c r="BC32" s="10"/>
      <c r="BD32" s="10"/>
      <c r="BE32" s="10"/>
      <c r="BF32" s="10"/>
      <c r="BG32" s="17"/>
    </row>
    <row r="33" spans="1:59" s="4" customFormat="1" ht="15" x14ac:dyDescent="0.45">
      <c r="A33" s="16"/>
      <c r="B33" s="10"/>
      <c r="C33" s="10">
        <v>4</v>
      </c>
      <c r="D33" s="11" t="s">
        <v>33</v>
      </c>
      <c r="E33" s="10">
        <v>50</v>
      </c>
      <c r="F33" s="10" t="s">
        <v>40</v>
      </c>
      <c r="G33" s="33">
        <f t="shared" si="31"/>
        <v>5</v>
      </c>
      <c r="H33" s="12">
        <v>0</v>
      </c>
      <c r="I33" s="12">
        <v>0</v>
      </c>
      <c r="J33" s="12">
        <v>0</v>
      </c>
      <c r="K33" s="12">
        <v>0</v>
      </c>
      <c r="L33" s="12">
        <v>5</v>
      </c>
      <c r="M33" s="12"/>
      <c r="N33" s="13">
        <f t="shared" si="34"/>
        <v>5</v>
      </c>
      <c r="O33" s="13">
        <f>E33*G33</f>
        <v>250</v>
      </c>
      <c r="P33" s="13"/>
      <c r="Q33" s="13"/>
      <c r="R33" s="13"/>
      <c r="S33" s="28">
        <f t="shared" si="35"/>
        <v>0</v>
      </c>
      <c r="T33" s="15"/>
      <c r="U33" s="15"/>
      <c r="V33" s="15"/>
      <c r="W33" s="15"/>
      <c r="X33" s="15"/>
      <c r="Y33" s="15" t="s">
        <v>46</v>
      </c>
      <c r="Z33" s="15"/>
      <c r="AA33" s="15"/>
      <c r="AB33" s="15"/>
      <c r="AC33" s="15"/>
      <c r="AD33" s="15"/>
      <c r="AE33" s="15"/>
      <c r="AF33" s="15"/>
      <c r="AG33" s="15"/>
      <c r="AH33" s="15"/>
      <c r="AI33" s="15"/>
      <c r="AJ33" s="15"/>
      <c r="AK33" s="15"/>
      <c r="AL33" s="15"/>
      <c r="AM33" s="15"/>
      <c r="AN33" s="15"/>
      <c r="AO33" s="15"/>
      <c r="AP33" s="15"/>
      <c r="AQ33" s="15"/>
      <c r="AR33" s="15"/>
      <c r="AS33" s="10"/>
      <c r="AT33" s="10"/>
      <c r="AU33" s="10"/>
      <c r="AV33" s="10"/>
      <c r="AW33" s="10"/>
      <c r="AX33" s="10"/>
      <c r="AY33" s="10"/>
      <c r="AZ33" s="10"/>
      <c r="BA33" s="10"/>
      <c r="BB33" s="10"/>
      <c r="BC33" s="10"/>
      <c r="BD33" s="10"/>
      <c r="BE33" s="10"/>
      <c r="BF33" s="10"/>
      <c r="BG33" s="17"/>
    </row>
    <row r="34" spans="1:59" s="23" customFormat="1" ht="15" x14ac:dyDescent="0.45">
      <c r="A34" s="25">
        <v>3</v>
      </c>
      <c r="B34" s="26"/>
      <c r="C34" s="26"/>
      <c r="D34" s="24" t="s">
        <v>25</v>
      </c>
      <c r="E34" s="32">
        <v>1</v>
      </c>
      <c r="F34" s="32" t="str">
        <f>F41</f>
        <v>SCR Report</v>
      </c>
      <c r="G34" s="19">
        <f t="shared" si="31"/>
        <v>7005</v>
      </c>
      <c r="H34" s="19">
        <f t="shared" ref="H34" si="36">SUM(H41+H35)</f>
        <v>3800</v>
      </c>
      <c r="I34" s="19">
        <f t="shared" ref="I34" si="37">SUM(I41+I35)</f>
        <v>1100</v>
      </c>
      <c r="J34" s="19">
        <f t="shared" ref="J34" si="38">SUM(J41+J35)</f>
        <v>1000</v>
      </c>
      <c r="K34" s="19">
        <f t="shared" ref="K34" si="39">SUM(K41+K35)</f>
        <v>1000</v>
      </c>
      <c r="L34" s="19">
        <f t="shared" ref="L34" si="40">SUM(L41+L35)</f>
        <v>105</v>
      </c>
      <c r="M34" s="19">
        <f t="shared" ref="M34" si="41">SUM(M41+M35)</f>
        <v>0</v>
      </c>
      <c r="N34" s="20">
        <f>N41+N35</f>
        <v>7005</v>
      </c>
      <c r="O34" s="20">
        <f>O41+O35</f>
        <v>7250</v>
      </c>
      <c r="P34" s="20">
        <f>P35+P41</f>
        <v>0</v>
      </c>
      <c r="Q34" s="20">
        <f t="shared" ref="Q34:R34" si="42">Q35+Q41</f>
        <v>0</v>
      </c>
      <c r="R34" s="20">
        <f t="shared" si="42"/>
        <v>0</v>
      </c>
      <c r="S34" s="21">
        <f>SUM(S35+S41)</f>
        <v>0</v>
      </c>
      <c r="T34" s="32"/>
      <c r="U34" s="32"/>
      <c r="V34" s="32"/>
      <c r="W34" s="32"/>
      <c r="X34" s="32"/>
      <c r="Y34" s="32" t="s">
        <v>46</v>
      </c>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22"/>
    </row>
    <row r="35" spans="1:59" s="4" customFormat="1" ht="15" x14ac:dyDescent="0.45">
      <c r="A35" s="16"/>
      <c r="B35" s="10">
        <v>1</v>
      </c>
      <c r="C35" s="10"/>
      <c r="D35" s="11" t="s">
        <v>35</v>
      </c>
      <c r="E35" s="10">
        <v>1</v>
      </c>
      <c r="F35" s="10" t="s">
        <v>34</v>
      </c>
      <c r="G35" s="33">
        <f t="shared" ref="G35:G40" si="43">N35</f>
        <v>4350</v>
      </c>
      <c r="H35" s="33">
        <f>SUM(H36:H40)</f>
        <v>2400</v>
      </c>
      <c r="I35" s="33">
        <f t="shared" ref="I35:M35" si="44">SUM(I36:I40)</f>
        <v>900</v>
      </c>
      <c r="J35" s="33">
        <f t="shared" si="44"/>
        <v>500</v>
      </c>
      <c r="K35" s="33">
        <f t="shared" si="44"/>
        <v>500</v>
      </c>
      <c r="L35" s="33">
        <f t="shared" si="44"/>
        <v>50</v>
      </c>
      <c r="M35" s="33">
        <f t="shared" si="44"/>
        <v>0</v>
      </c>
      <c r="N35" s="29">
        <f>SUM(N36:N40)</f>
        <v>4350</v>
      </c>
      <c r="O35" s="29">
        <f>SUM(O36:O39)</f>
        <v>4350</v>
      </c>
      <c r="P35" s="30">
        <f>SUM(P36:P40)</f>
        <v>0</v>
      </c>
      <c r="Q35" s="30">
        <f t="shared" ref="Q35:R35" si="45">SUM(Q36:Q40)</f>
        <v>0</v>
      </c>
      <c r="R35" s="30">
        <f t="shared" si="45"/>
        <v>0</v>
      </c>
      <c r="S35" s="29">
        <f>SUM(S36:S39)</f>
        <v>0</v>
      </c>
      <c r="T35" s="10" t="s">
        <v>46</v>
      </c>
      <c r="U35" s="10" t="s">
        <v>46</v>
      </c>
      <c r="V35" s="10" t="s">
        <v>46</v>
      </c>
      <c r="W35" s="10" t="s">
        <v>46</v>
      </c>
      <c r="X35" s="10"/>
      <c r="Y35" s="10"/>
      <c r="Z35" s="10"/>
      <c r="AA35" s="10"/>
      <c r="AB35" s="10"/>
      <c r="AC35" s="10"/>
      <c r="AD35" s="10"/>
      <c r="AE35" s="10"/>
      <c r="AF35" s="10"/>
      <c r="AG35" s="10"/>
      <c r="AH35" s="10"/>
      <c r="AI35" s="10"/>
      <c r="AJ35" s="10"/>
      <c r="AK35" s="10"/>
      <c r="AL35" s="10"/>
      <c r="AM35" s="10"/>
      <c r="AN35" s="10"/>
      <c r="AO35" s="10"/>
      <c r="AP35" s="10"/>
      <c r="AQ35" s="10"/>
      <c r="AR35" s="15"/>
      <c r="AS35" s="15"/>
      <c r="AT35" s="15"/>
      <c r="AU35" s="10"/>
      <c r="AV35" s="10"/>
      <c r="AW35" s="10"/>
      <c r="AX35" s="10"/>
      <c r="AY35" s="10"/>
      <c r="AZ35" s="10"/>
      <c r="BA35" s="10"/>
      <c r="BB35" s="10"/>
      <c r="BC35" s="10"/>
      <c r="BD35" s="10"/>
      <c r="BE35" s="10"/>
      <c r="BF35" s="10"/>
      <c r="BG35" s="17"/>
    </row>
    <row r="36" spans="1:59" s="4" customFormat="1" ht="15" x14ac:dyDescent="0.45">
      <c r="A36" s="16"/>
      <c r="B36" s="10"/>
      <c r="C36" s="35">
        <v>1</v>
      </c>
      <c r="D36" s="11" t="s">
        <v>36</v>
      </c>
      <c r="E36" s="10">
        <v>1</v>
      </c>
      <c r="F36" s="10" t="s">
        <v>42</v>
      </c>
      <c r="G36" s="33">
        <f t="shared" si="43"/>
        <v>2100</v>
      </c>
      <c r="H36" s="12">
        <f>2*100*7</f>
        <v>1400</v>
      </c>
      <c r="I36" s="12">
        <f>2*50*7</f>
        <v>700</v>
      </c>
      <c r="J36" s="12">
        <v>0</v>
      </c>
      <c r="K36" s="12">
        <v>0</v>
      </c>
      <c r="L36" s="12">
        <v>0</v>
      </c>
      <c r="M36" s="12">
        <v>0</v>
      </c>
      <c r="N36" s="13">
        <f>SUM(H36:M36)</f>
        <v>2100</v>
      </c>
      <c r="O36" s="13">
        <f t="shared" ref="O36:O40" si="46">E36*G36</f>
        <v>2100</v>
      </c>
      <c r="P36" s="13"/>
      <c r="Q36" s="14"/>
      <c r="R36" s="13"/>
      <c r="S36" s="28">
        <f t="shared" ref="S36:S40" si="47">SUM(P36:R36)</f>
        <v>0</v>
      </c>
      <c r="T36" s="10" t="s">
        <v>46</v>
      </c>
      <c r="U36" s="10" t="s">
        <v>46</v>
      </c>
      <c r="V36" s="10" t="s">
        <v>46</v>
      </c>
      <c r="W36" s="10"/>
      <c r="X36" s="10"/>
      <c r="Y36" s="10"/>
      <c r="Z36" s="10"/>
      <c r="AA36" s="10"/>
      <c r="AB36" s="10"/>
      <c r="AC36" s="15"/>
      <c r="AD36" s="15"/>
      <c r="AE36" s="15"/>
      <c r="AF36" s="15"/>
      <c r="AG36" s="15"/>
      <c r="AH36" s="15"/>
      <c r="AI36" s="15"/>
      <c r="AJ36" s="15"/>
      <c r="AK36" s="15"/>
      <c r="AL36" s="15"/>
      <c r="AM36" s="15"/>
      <c r="AN36" s="15"/>
      <c r="AO36" s="15"/>
      <c r="AP36" s="15"/>
      <c r="AQ36" s="15"/>
      <c r="AR36" s="15"/>
      <c r="AS36" s="10"/>
      <c r="AT36" s="10"/>
      <c r="AU36" s="10"/>
      <c r="AV36" s="10"/>
      <c r="AW36" s="10"/>
      <c r="AX36" s="10"/>
      <c r="AY36" s="10"/>
      <c r="AZ36" s="10"/>
      <c r="BA36" s="10"/>
      <c r="BB36" s="10"/>
      <c r="BC36" s="10"/>
      <c r="BD36" s="10"/>
      <c r="BE36" s="10"/>
      <c r="BF36" s="10"/>
      <c r="BG36" s="17"/>
    </row>
    <row r="37" spans="1:59" s="5" customFormat="1" ht="15" x14ac:dyDescent="0.45">
      <c r="A37" s="18"/>
      <c r="B37" s="15"/>
      <c r="C37" s="35">
        <v>2</v>
      </c>
      <c r="D37" s="11" t="s">
        <v>37</v>
      </c>
      <c r="E37" s="10">
        <v>1</v>
      </c>
      <c r="F37" s="10" t="s">
        <v>41</v>
      </c>
      <c r="G37" s="33">
        <f t="shared" si="43"/>
        <v>1650</v>
      </c>
      <c r="H37" s="12">
        <f>2*100*2</f>
        <v>400</v>
      </c>
      <c r="I37" s="12">
        <f>2*50*2</f>
        <v>200</v>
      </c>
      <c r="J37" s="12">
        <v>500</v>
      </c>
      <c r="K37" s="12">
        <v>500</v>
      </c>
      <c r="L37" s="12">
        <v>50</v>
      </c>
      <c r="M37" s="12">
        <v>0</v>
      </c>
      <c r="N37" s="13">
        <f t="shared" ref="N37:N40" si="48">SUM(H37:M37)</f>
        <v>1650</v>
      </c>
      <c r="O37" s="13">
        <f t="shared" si="46"/>
        <v>1650</v>
      </c>
      <c r="P37" s="13"/>
      <c r="Q37" s="13"/>
      <c r="R37" s="13"/>
      <c r="S37" s="28">
        <f t="shared" si="47"/>
        <v>0</v>
      </c>
      <c r="T37" s="15"/>
      <c r="U37" s="15" t="s">
        <v>46</v>
      </c>
      <c r="V37" s="15" t="s">
        <v>46</v>
      </c>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7"/>
    </row>
    <row r="38" spans="1:59" s="5" customFormat="1" ht="15" x14ac:dyDescent="0.45">
      <c r="A38" s="18"/>
      <c r="B38" s="15"/>
      <c r="C38" s="35">
        <v>3</v>
      </c>
      <c r="D38" s="11" t="s">
        <v>28</v>
      </c>
      <c r="E38" s="10">
        <v>1</v>
      </c>
      <c r="F38" s="10" t="s">
        <v>42</v>
      </c>
      <c r="G38" s="33">
        <f t="shared" si="43"/>
        <v>600</v>
      </c>
      <c r="H38" s="12">
        <f>2*100*3</f>
        <v>600</v>
      </c>
      <c r="I38" s="12">
        <v>0</v>
      </c>
      <c r="J38" s="12">
        <v>0</v>
      </c>
      <c r="K38" s="12">
        <v>0</v>
      </c>
      <c r="L38" s="12">
        <v>0</v>
      </c>
      <c r="M38" s="12">
        <v>0</v>
      </c>
      <c r="N38" s="13">
        <f t="shared" si="48"/>
        <v>600</v>
      </c>
      <c r="O38" s="13">
        <f t="shared" si="46"/>
        <v>600</v>
      </c>
      <c r="P38" s="13"/>
      <c r="Q38" s="13"/>
      <c r="R38" s="13"/>
      <c r="S38" s="28">
        <f t="shared" si="47"/>
        <v>0</v>
      </c>
      <c r="T38" s="15"/>
      <c r="U38" s="15"/>
      <c r="V38" s="15"/>
      <c r="W38" s="15" t="s">
        <v>46</v>
      </c>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7"/>
    </row>
    <row r="39" spans="1:59" s="5" customFormat="1" ht="15" x14ac:dyDescent="0.45">
      <c r="A39" s="18"/>
      <c r="B39" s="15"/>
      <c r="C39" s="35">
        <v>4</v>
      </c>
      <c r="D39" s="11"/>
      <c r="E39" s="10"/>
      <c r="F39" s="10"/>
      <c r="G39" s="33">
        <f t="shared" si="43"/>
        <v>0</v>
      </c>
      <c r="H39" s="12"/>
      <c r="I39" s="12"/>
      <c r="J39" s="12"/>
      <c r="K39" s="12"/>
      <c r="L39" s="12"/>
      <c r="M39" s="12"/>
      <c r="N39" s="13">
        <f t="shared" si="48"/>
        <v>0</v>
      </c>
      <c r="O39" s="13">
        <f t="shared" si="46"/>
        <v>0</v>
      </c>
      <c r="P39" s="13"/>
      <c r="Q39" s="13"/>
      <c r="R39" s="13"/>
      <c r="S39" s="28">
        <f t="shared" si="47"/>
        <v>0</v>
      </c>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7"/>
    </row>
    <row r="40" spans="1:59" s="5" customFormat="1" ht="15" x14ac:dyDescent="0.45">
      <c r="A40" s="18"/>
      <c r="B40" s="15"/>
      <c r="C40" s="35">
        <v>5</v>
      </c>
      <c r="D40" s="11"/>
      <c r="E40" s="10"/>
      <c r="F40" s="10"/>
      <c r="G40" s="33">
        <f t="shared" si="43"/>
        <v>0</v>
      </c>
      <c r="H40" s="12"/>
      <c r="I40" s="12"/>
      <c r="J40" s="12"/>
      <c r="K40" s="12"/>
      <c r="L40" s="12"/>
      <c r="M40" s="12"/>
      <c r="N40" s="13">
        <f t="shared" si="48"/>
        <v>0</v>
      </c>
      <c r="O40" s="13">
        <f t="shared" si="46"/>
        <v>0</v>
      </c>
      <c r="P40" s="13"/>
      <c r="Q40" s="13"/>
      <c r="R40" s="13"/>
      <c r="S40" s="28">
        <f t="shared" si="47"/>
        <v>0</v>
      </c>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7"/>
    </row>
    <row r="41" spans="1:59" s="4" customFormat="1" ht="15" x14ac:dyDescent="0.45">
      <c r="A41" s="16"/>
      <c r="B41" s="10">
        <v>2</v>
      </c>
      <c r="C41" s="10"/>
      <c r="D41" s="11" t="s">
        <v>26</v>
      </c>
      <c r="E41" s="10">
        <v>1</v>
      </c>
      <c r="F41" s="10" t="s">
        <v>34</v>
      </c>
      <c r="G41" s="33">
        <f t="shared" ref="G41:G46" si="49">N41</f>
        <v>2655</v>
      </c>
      <c r="H41" s="33">
        <f>SUM(H42:H45)</f>
        <v>1400</v>
      </c>
      <c r="I41" s="33">
        <f t="shared" ref="I41:M41" si="50">SUM(I42:I45)</f>
        <v>200</v>
      </c>
      <c r="J41" s="33">
        <f t="shared" si="50"/>
        <v>500</v>
      </c>
      <c r="K41" s="33">
        <f t="shared" si="50"/>
        <v>500</v>
      </c>
      <c r="L41" s="33">
        <f t="shared" si="50"/>
        <v>55</v>
      </c>
      <c r="M41" s="33">
        <f t="shared" si="50"/>
        <v>0</v>
      </c>
      <c r="N41" s="29">
        <f t="shared" ref="N41" si="51">SUM(N42:N45)</f>
        <v>2655</v>
      </c>
      <c r="O41" s="29">
        <f t="shared" ref="O41" si="52">SUM(O42:O45)</f>
        <v>2900</v>
      </c>
      <c r="P41" s="30">
        <f t="shared" ref="P41" si="53">SUM(P42:P45)</f>
        <v>0</v>
      </c>
      <c r="Q41" s="30">
        <f t="shared" ref="Q41" si="54">SUM(Q42:Q45)</f>
        <v>0</v>
      </c>
      <c r="R41" s="30">
        <f t="shared" ref="R41" si="55">SUM(R42:R45)</f>
        <v>0</v>
      </c>
      <c r="S41" s="29">
        <f t="shared" ref="S41" si="56">SUM(S42:S45)</f>
        <v>0</v>
      </c>
      <c r="T41" s="15"/>
      <c r="U41" s="15"/>
      <c r="V41" s="15"/>
      <c r="W41" s="15" t="s">
        <v>46</v>
      </c>
      <c r="X41" s="15" t="s">
        <v>46</v>
      </c>
      <c r="Y41" s="15" t="s">
        <v>46</v>
      </c>
      <c r="Z41" s="15"/>
      <c r="AA41" s="15"/>
      <c r="AB41" s="15"/>
      <c r="AC41" s="15"/>
      <c r="AD41" s="15"/>
      <c r="AE41" s="15"/>
      <c r="AF41" s="15"/>
      <c r="AG41" s="15"/>
      <c r="AH41" s="15"/>
      <c r="AI41" s="15"/>
      <c r="AJ41" s="15"/>
      <c r="AK41" s="15"/>
      <c r="AL41" s="15"/>
      <c r="AM41" s="15"/>
      <c r="AN41" s="15"/>
      <c r="AO41" s="15"/>
      <c r="AP41" s="15"/>
      <c r="AQ41" s="15"/>
      <c r="AR41" s="15"/>
      <c r="AS41" s="10"/>
      <c r="AT41" s="10"/>
      <c r="AU41" s="10"/>
      <c r="AV41" s="10"/>
      <c r="AW41" s="10"/>
      <c r="AX41" s="10"/>
      <c r="AY41" s="10"/>
      <c r="AZ41" s="10"/>
      <c r="BA41" s="10"/>
      <c r="BB41" s="10"/>
      <c r="BC41" s="10"/>
      <c r="BD41" s="10"/>
      <c r="BE41" s="10"/>
      <c r="BF41" s="10"/>
      <c r="BG41" s="17"/>
    </row>
    <row r="42" spans="1:59" s="4" customFormat="1" ht="15" x14ac:dyDescent="0.45">
      <c r="A42" s="16"/>
      <c r="B42" s="10"/>
      <c r="C42" s="10">
        <v>1</v>
      </c>
      <c r="D42" s="11" t="s">
        <v>27</v>
      </c>
      <c r="E42" s="10">
        <v>1</v>
      </c>
      <c r="F42" s="10" t="s">
        <v>34</v>
      </c>
      <c r="G42" s="33">
        <f t="shared" si="49"/>
        <v>700</v>
      </c>
      <c r="H42" s="12">
        <f>1*100*7</f>
        <v>700</v>
      </c>
      <c r="I42" s="12">
        <v>0</v>
      </c>
      <c r="J42" s="12">
        <v>0</v>
      </c>
      <c r="K42" s="12">
        <v>0</v>
      </c>
      <c r="L42" s="12">
        <v>0</v>
      </c>
      <c r="M42" s="12">
        <v>0</v>
      </c>
      <c r="N42" s="13">
        <f t="shared" ref="N42:N45" si="57">SUM(H42:M42)</f>
        <v>700</v>
      </c>
      <c r="O42" s="13">
        <f>E42*G42</f>
        <v>700</v>
      </c>
      <c r="P42" s="13"/>
      <c r="Q42" s="13"/>
      <c r="R42" s="13"/>
      <c r="S42" s="28">
        <f>SUM(P42:R42)</f>
        <v>0</v>
      </c>
      <c r="T42" s="15"/>
      <c r="U42" s="15"/>
      <c r="V42" s="15"/>
      <c r="W42" s="15" t="s">
        <v>46</v>
      </c>
      <c r="X42" s="15"/>
      <c r="Y42" s="15"/>
      <c r="Z42" s="15"/>
      <c r="AA42" s="15"/>
      <c r="AB42" s="15"/>
      <c r="AC42" s="15"/>
      <c r="AD42" s="15"/>
      <c r="AE42" s="15"/>
      <c r="AF42" s="15"/>
      <c r="AG42" s="15"/>
      <c r="AH42" s="15"/>
      <c r="AI42" s="15"/>
      <c r="AJ42" s="15"/>
      <c r="AK42" s="15"/>
      <c r="AL42" s="15"/>
      <c r="AM42" s="15"/>
      <c r="AN42" s="15"/>
      <c r="AO42" s="15"/>
      <c r="AP42" s="15"/>
      <c r="AQ42" s="15"/>
      <c r="AR42" s="15"/>
      <c r="AS42" s="10"/>
      <c r="AT42" s="10"/>
      <c r="AU42" s="10"/>
      <c r="AV42" s="10"/>
      <c r="AW42" s="10"/>
      <c r="AX42" s="10"/>
      <c r="AY42" s="10"/>
      <c r="AZ42" s="10"/>
      <c r="BA42" s="10"/>
      <c r="BB42" s="10"/>
      <c r="BC42" s="10"/>
      <c r="BD42" s="10"/>
      <c r="BE42" s="10"/>
      <c r="BF42" s="10"/>
      <c r="BG42" s="17"/>
    </row>
    <row r="43" spans="1:59" s="4" customFormat="1" ht="15" x14ac:dyDescent="0.45">
      <c r="A43" s="16"/>
      <c r="B43" s="10"/>
      <c r="C43" s="10">
        <v>2</v>
      </c>
      <c r="D43" s="11" t="s">
        <v>38</v>
      </c>
      <c r="E43" s="10">
        <v>1</v>
      </c>
      <c r="F43" s="10" t="s">
        <v>41</v>
      </c>
      <c r="G43" s="33">
        <f t="shared" si="49"/>
        <v>1650</v>
      </c>
      <c r="H43" s="12">
        <f>2*100*2</f>
        <v>400</v>
      </c>
      <c r="I43" s="12">
        <f>2*50*2</f>
        <v>200</v>
      </c>
      <c r="J43" s="12">
        <v>500</v>
      </c>
      <c r="K43" s="12">
        <v>500</v>
      </c>
      <c r="L43" s="12">
        <v>50</v>
      </c>
      <c r="M43" s="12">
        <v>0</v>
      </c>
      <c r="N43" s="13">
        <f t="shared" si="57"/>
        <v>1650</v>
      </c>
      <c r="O43" s="13">
        <f>E43*G43</f>
        <v>1650</v>
      </c>
      <c r="P43" s="13"/>
      <c r="Q43" s="13"/>
      <c r="R43" s="13"/>
      <c r="S43" s="28">
        <f t="shared" ref="S43:S45" si="58">SUM(P43:R43)</f>
        <v>0</v>
      </c>
      <c r="T43" s="15"/>
      <c r="U43" s="15"/>
      <c r="V43" s="15"/>
      <c r="W43" s="15" t="s">
        <v>46</v>
      </c>
      <c r="X43" s="15" t="s">
        <v>46</v>
      </c>
      <c r="Y43" s="15"/>
      <c r="Z43" s="15"/>
      <c r="AA43" s="15"/>
      <c r="AB43" s="15"/>
      <c r="AC43" s="15"/>
      <c r="AD43" s="15"/>
      <c r="AE43" s="15"/>
      <c r="AF43" s="15"/>
      <c r="AG43" s="15"/>
      <c r="AH43" s="15"/>
      <c r="AI43" s="15"/>
      <c r="AJ43" s="15"/>
      <c r="AK43" s="15"/>
      <c r="AL43" s="15"/>
      <c r="AM43" s="15"/>
      <c r="AN43" s="15"/>
      <c r="AO43" s="15"/>
      <c r="AP43" s="15"/>
      <c r="AQ43" s="15"/>
      <c r="AR43" s="15"/>
      <c r="AS43" s="10"/>
      <c r="AT43" s="10"/>
      <c r="AU43" s="10"/>
      <c r="AV43" s="10"/>
      <c r="AW43" s="10"/>
      <c r="AX43" s="10"/>
      <c r="AY43" s="10"/>
      <c r="AZ43" s="10"/>
      <c r="BA43" s="10"/>
      <c r="BB43" s="10"/>
      <c r="BC43" s="10"/>
      <c r="BD43" s="10"/>
      <c r="BE43" s="10"/>
      <c r="BF43" s="10"/>
      <c r="BG43" s="17"/>
    </row>
    <row r="44" spans="1:59" s="4" customFormat="1" ht="15" x14ac:dyDescent="0.45">
      <c r="A44" s="16"/>
      <c r="B44" s="10"/>
      <c r="C44" s="10">
        <v>3</v>
      </c>
      <c r="D44" s="11" t="s">
        <v>32</v>
      </c>
      <c r="E44" s="10">
        <v>1</v>
      </c>
      <c r="F44" s="10" t="s">
        <v>34</v>
      </c>
      <c r="G44" s="33">
        <f t="shared" si="49"/>
        <v>300</v>
      </c>
      <c r="H44" s="12">
        <f>1*100*3</f>
        <v>300</v>
      </c>
      <c r="I44" s="12">
        <v>0</v>
      </c>
      <c r="J44" s="12">
        <v>0</v>
      </c>
      <c r="K44" s="12">
        <v>0</v>
      </c>
      <c r="L44" s="12">
        <v>0</v>
      </c>
      <c r="M44" s="12">
        <v>0</v>
      </c>
      <c r="N44" s="13">
        <f t="shared" si="57"/>
        <v>300</v>
      </c>
      <c r="O44" s="13">
        <f>E44*G44</f>
        <v>300</v>
      </c>
      <c r="P44" s="13"/>
      <c r="Q44" s="13"/>
      <c r="R44" s="13"/>
      <c r="S44" s="28">
        <f t="shared" si="58"/>
        <v>0</v>
      </c>
      <c r="T44" s="15"/>
      <c r="U44" s="15"/>
      <c r="V44" s="15"/>
      <c r="W44" s="15"/>
      <c r="X44" s="15" t="s">
        <v>46</v>
      </c>
      <c r="Y44" s="15"/>
      <c r="Z44" s="15"/>
      <c r="AA44" s="15"/>
      <c r="AB44" s="15"/>
      <c r="AC44" s="15"/>
      <c r="AD44" s="15"/>
      <c r="AE44" s="15"/>
      <c r="AF44" s="15"/>
      <c r="AG44" s="15"/>
      <c r="AH44" s="15"/>
      <c r="AI44" s="15"/>
      <c r="AJ44" s="15"/>
      <c r="AK44" s="15"/>
      <c r="AL44" s="15"/>
      <c r="AM44" s="15"/>
      <c r="AN44" s="15"/>
      <c r="AO44" s="15"/>
      <c r="AP44" s="15"/>
      <c r="AQ44" s="15"/>
      <c r="AR44" s="15"/>
      <c r="AS44" s="10"/>
      <c r="AT44" s="10"/>
      <c r="AU44" s="10"/>
      <c r="AV44" s="10"/>
      <c r="AW44" s="10"/>
      <c r="AX44" s="10"/>
      <c r="AY44" s="10"/>
      <c r="AZ44" s="10"/>
      <c r="BA44" s="10"/>
      <c r="BB44" s="10"/>
      <c r="BC44" s="10"/>
      <c r="BD44" s="10"/>
      <c r="BE44" s="10"/>
      <c r="BF44" s="10"/>
      <c r="BG44" s="17"/>
    </row>
    <row r="45" spans="1:59" s="4" customFormat="1" ht="15" x14ac:dyDescent="0.45">
      <c r="A45" s="16"/>
      <c r="B45" s="10"/>
      <c r="C45" s="10">
        <v>4</v>
      </c>
      <c r="D45" s="11" t="s">
        <v>33</v>
      </c>
      <c r="E45" s="10">
        <v>50</v>
      </c>
      <c r="F45" s="10" t="s">
        <v>40</v>
      </c>
      <c r="G45" s="33">
        <f t="shared" si="49"/>
        <v>5</v>
      </c>
      <c r="H45" s="12">
        <v>0</v>
      </c>
      <c r="I45" s="12">
        <v>0</v>
      </c>
      <c r="J45" s="12">
        <v>0</v>
      </c>
      <c r="K45" s="12">
        <v>0</v>
      </c>
      <c r="L45" s="12">
        <v>5</v>
      </c>
      <c r="M45" s="12"/>
      <c r="N45" s="13">
        <f t="shared" si="57"/>
        <v>5</v>
      </c>
      <c r="O45" s="13">
        <f>E45*G45</f>
        <v>250</v>
      </c>
      <c r="P45" s="13"/>
      <c r="Q45" s="13"/>
      <c r="R45" s="13"/>
      <c r="S45" s="28">
        <f t="shared" si="58"/>
        <v>0</v>
      </c>
      <c r="T45" s="15"/>
      <c r="U45" s="15"/>
      <c r="V45" s="15"/>
      <c r="W45" s="15"/>
      <c r="X45" s="15"/>
      <c r="Y45" s="15" t="s">
        <v>46</v>
      </c>
      <c r="Z45" s="15"/>
      <c r="AA45" s="15"/>
      <c r="AB45" s="15"/>
      <c r="AC45" s="15"/>
      <c r="AD45" s="15"/>
      <c r="AE45" s="15"/>
      <c r="AF45" s="15"/>
      <c r="AG45" s="15"/>
      <c r="AH45" s="15"/>
      <c r="AI45" s="15"/>
      <c r="AJ45" s="15"/>
      <c r="AK45" s="15"/>
      <c r="AL45" s="15"/>
      <c r="AM45" s="15"/>
      <c r="AN45" s="15"/>
      <c r="AO45" s="15"/>
      <c r="AP45" s="15"/>
      <c r="AQ45" s="15"/>
      <c r="AR45" s="15"/>
      <c r="AS45" s="10"/>
      <c r="AT45" s="10"/>
      <c r="AU45" s="10"/>
      <c r="AV45" s="10"/>
      <c r="AW45" s="10"/>
      <c r="AX45" s="10"/>
      <c r="AY45" s="10"/>
      <c r="AZ45" s="10"/>
      <c r="BA45" s="10"/>
      <c r="BB45" s="10"/>
      <c r="BC45" s="10"/>
      <c r="BD45" s="10"/>
      <c r="BE45" s="10"/>
      <c r="BF45" s="10"/>
      <c r="BG45" s="17"/>
    </row>
    <row r="46" spans="1:59" s="23" customFormat="1" ht="15" x14ac:dyDescent="0.45">
      <c r="A46" s="25">
        <v>4</v>
      </c>
      <c r="B46" s="26"/>
      <c r="C46" s="26"/>
      <c r="D46" s="24" t="s">
        <v>25</v>
      </c>
      <c r="E46" s="32">
        <v>1</v>
      </c>
      <c r="F46" s="32" t="str">
        <f>F53</f>
        <v>SCR Report</v>
      </c>
      <c r="G46" s="19">
        <f t="shared" si="49"/>
        <v>7005</v>
      </c>
      <c r="H46" s="19">
        <f t="shared" ref="H46" si="59">SUM(H53+H47)</f>
        <v>3800</v>
      </c>
      <c r="I46" s="19">
        <f t="shared" ref="I46" si="60">SUM(I53+I47)</f>
        <v>1100</v>
      </c>
      <c r="J46" s="19">
        <f t="shared" ref="J46" si="61">SUM(J53+J47)</f>
        <v>1000</v>
      </c>
      <c r="K46" s="19">
        <f t="shared" ref="K46" si="62">SUM(K53+K47)</f>
        <v>1000</v>
      </c>
      <c r="L46" s="19">
        <f t="shared" ref="L46" si="63">SUM(L53+L47)</f>
        <v>105</v>
      </c>
      <c r="M46" s="19">
        <f t="shared" ref="M46" si="64">SUM(M53+M47)</f>
        <v>0</v>
      </c>
      <c r="N46" s="20">
        <f>N53+N47</f>
        <v>7005</v>
      </c>
      <c r="O46" s="20">
        <f>O53+O47</f>
        <v>7250</v>
      </c>
      <c r="P46" s="20">
        <f>P47+P53</f>
        <v>0</v>
      </c>
      <c r="Q46" s="20">
        <f t="shared" ref="Q46:R46" si="65">Q47+Q53</f>
        <v>0</v>
      </c>
      <c r="R46" s="20">
        <f t="shared" si="65"/>
        <v>0</v>
      </c>
      <c r="S46" s="21">
        <f>SUM(S47+S53)</f>
        <v>0</v>
      </c>
      <c r="T46" s="32"/>
      <c r="U46" s="32"/>
      <c r="V46" s="32"/>
      <c r="W46" s="32"/>
      <c r="X46" s="32"/>
      <c r="Y46" s="32" t="s">
        <v>46</v>
      </c>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22"/>
    </row>
    <row r="47" spans="1:59" s="4" customFormat="1" ht="15" x14ac:dyDescent="0.45">
      <c r="A47" s="16"/>
      <c r="B47" s="10">
        <v>1</v>
      </c>
      <c r="C47" s="10"/>
      <c r="D47" s="11" t="s">
        <v>35</v>
      </c>
      <c r="E47" s="10">
        <v>1</v>
      </c>
      <c r="F47" s="10" t="s">
        <v>34</v>
      </c>
      <c r="G47" s="33">
        <f t="shared" ref="G47:G52" si="66">N47</f>
        <v>4350</v>
      </c>
      <c r="H47" s="33">
        <f>SUM(H48:H52)</f>
        <v>2400</v>
      </c>
      <c r="I47" s="33">
        <f t="shared" ref="I47:M47" si="67">SUM(I48:I52)</f>
        <v>900</v>
      </c>
      <c r="J47" s="33">
        <f t="shared" si="67"/>
        <v>500</v>
      </c>
      <c r="K47" s="33">
        <f t="shared" si="67"/>
        <v>500</v>
      </c>
      <c r="L47" s="33">
        <f t="shared" si="67"/>
        <v>50</v>
      </c>
      <c r="M47" s="33">
        <f t="shared" si="67"/>
        <v>0</v>
      </c>
      <c r="N47" s="29">
        <f>SUM(N48:N52)</f>
        <v>4350</v>
      </c>
      <c r="O47" s="29">
        <f>SUM(O48:O51)</f>
        <v>4350</v>
      </c>
      <c r="P47" s="30">
        <f>SUM(P48:P52)</f>
        <v>0</v>
      </c>
      <c r="Q47" s="30">
        <f t="shared" ref="Q47:R47" si="68">SUM(Q48:Q52)</f>
        <v>0</v>
      </c>
      <c r="R47" s="30">
        <f t="shared" si="68"/>
        <v>0</v>
      </c>
      <c r="S47" s="29">
        <f>SUM(S48:S51)</f>
        <v>0</v>
      </c>
      <c r="T47" s="10" t="s">
        <v>46</v>
      </c>
      <c r="U47" s="10" t="s">
        <v>46</v>
      </c>
      <c r="V47" s="10" t="s">
        <v>46</v>
      </c>
      <c r="W47" s="10" t="s">
        <v>46</v>
      </c>
      <c r="X47" s="10"/>
      <c r="Y47" s="10"/>
      <c r="Z47" s="10"/>
      <c r="AA47" s="10"/>
      <c r="AB47" s="10"/>
      <c r="AC47" s="10"/>
      <c r="AD47" s="10"/>
      <c r="AE47" s="10"/>
      <c r="AF47" s="10"/>
      <c r="AG47" s="10"/>
      <c r="AH47" s="10"/>
      <c r="AI47" s="10"/>
      <c r="AJ47" s="10"/>
      <c r="AK47" s="10"/>
      <c r="AL47" s="10"/>
      <c r="AM47" s="10"/>
      <c r="AN47" s="10"/>
      <c r="AO47" s="10"/>
      <c r="AP47" s="10"/>
      <c r="AQ47" s="10"/>
      <c r="AR47" s="15"/>
      <c r="AS47" s="15"/>
      <c r="AT47" s="15"/>
      <c r="AU47" s="10"/>
      <c r="AV47" s="10"/>
      <c r="AW47" s="10"/>
      <c r="AX47" s="10"/>
      <c r="AY47" s="10"/>
      <c r="AZ47" s="10"/>
      <c r="BA47" s="10"/>
      <c r="BB47" s="10"/>
      <c r="BC47" s="10"/>
      <c r="BD47" s="10"/>
      <c r="BE47" s="10"/>
      <c r="BF47" s="10"/>
      <c r="BG47" s="17"/>
    </row>
    <row r="48" spans="1:59" s="4" customFormat="1" ht="15" x14ac:dyDescent="0.45">
      <c r="A48" s="16"/>
      <c r="B48" s="10"/>
      <c r="C48" s="35">
        <v>1</v>
      </c>
      <c r="D48" s="11" t="s">
        <v>36</v>
      </c>
      <c r="E48" s="10">
        <v>1</v>
      </c>
      <c r="F48" s="10" t="s">
        <v>42</v>
      </c>
      <c r="G48" s="33">
        <f t="shared" si="66"/>
        <v>2100</v>
      </c>
      <c r="H48" s="12">
        <f>2*100*7</f>
        <v>1400</v>
      </c>
      <c r="I48" s="12">
        <f>2*50*7</f>
        <v>700</v>
      </c>
      <c r="J48" s="12">
        <v>0</v>
      </c>
      <c r="K48" s="12">
        <v>0</v>
      </c>
      <c r="L48" s="12">
        <v>0</v>
      </c>
      <c r="M48" s="12">
        <v>0</v>
      </c>
      <c r="N48" s="13">
        <f>SUM(H48:M48)</f>
        <v>2100</v>
      </c>
      <c r="O48" s="13">
        <f t="shared" ref="O48:O52" si="69">E48*G48</f>
        <v>2100</v>
      </c>
      <c r="P48" s="13"/>
      <c r="Q48" s="14"/>
      <c r="R48" s="13"/>
      <c r="S48" s="28">
        <f t="shared" ref="S48:S52" si="70">SUM(P48:R48)</f>
        <v>0</v>
      </c>
      <c r="T48" s="10" t="s">
        <v>46</v>
      </c>
      <c r="U48" s="10" t="s">
        <v>46</v>
      </c>
      <c r="V48" s="10" t="s">
        <v>46</v>
      </c>
      <c r="W48" s="10"/>
      <c r="X48" s="10"/>
      <c r="Y48" s="10"/>
      <c r="Z48" s="10"/>
      <c r="AA48" s="10"/>
      <c r="AB48" s="10"/>
      <c r="AC48" s="15"/>
      <c r="AD48" s="15"/>
      <c r="AE48" s="15"/>
      <c r="AF48" s="15"/>
      <c r="AG48" s="15"/>
      <c r="AH48" s="15"/>
      <c r="AI48" s="15"/>
      <c r="AJ48" s="15"/>
      <c r="AK48" s="15"/>
      <c r="AL48" s="15"/>
      <c r="AM48" s="15"/>
      <c r="AN48" s="15"/>
      <c r="AO48" s="15"/>
      <c r="AP48" s="15"/>
      <c r="AQ48" s="15"/>
      <c r="AR48" s="15"/>
      <c r="AS48" s="10"/>
      <c r="AT48" s="10"/>
      <c r="AU48" s="10"/>
      <c r="AV48" s="10"/>
      <c r="AW48" s="10"/>
      <c r="AX48" s="10"/>
      <c r="AY48" s="10"/>
      <c r="AZ48" s="10"/>
      <c r="BA48" s="10"/>
      <c r="BB48" s="10"/>
      <c r="BC48" s="10"/>
      <c r="BD48" s="10"/>
      <c r="BE48" s="10"/>
      <c r="BF48" s="10"/>
      <c r="BG48" s="17"/>
    </row>
    <row r="49" spans="1:59" s="5" customFormat="1" ht="15" x14ac:dyDescent="0.45">
      <c r="A49" s="18"/>
      <c r="B49" s="15"/>
      <c r="C49" s="35">
        <v>2</v>
      </c>
      <c r="D49" s="11" t="s">
        <v>37</v>
      </c>
      <c r="E49" s="10">
        <v>1</v>
      </c>
      <c r="F49" s="10" t="s">
        <v>41</v>
      </c>
      <c r="G49" s="33">
        <f t="shared" si="66"/>
        <v>1650</v>
      </c>
      <c r="H49" s="12">
        <f>2*100*2</f>
        <v>400</v>
      </c>
      <c r="I49" s="12">
        <f>2*50*2</f>
        <v>200</v>
      </c>
      <c r="J49" s="12">
        <v>500</v>
      </c>
      <c r="K49" s="12">
        <v>500</v>
      </c>
      <c r="L49" s="12">
        <v>50</v>
      </c>
      <c r="M49" s="12">
        <v>0</v>
      </c>
      <c r="N49" s="13">
        <f t="shared" ref="N49:N52" si="71">SUM(H49:M49)</f>
        <v>1650</v>
      </c>
      <c r="O49" s="13">
        <f t="shared" si="69"/>
        <v>1650</v>
      </c>
      <c r="P49" s="13"/>
      <c r="Q49" s="13"/>
      <c r="R49" s="13"/>
      <c r="S49" s="28">
        <f t="shared" si="70"/>
        <v>0</v>
      </c>
      <c r="T49" s="15"/>
      <c r="U49" s="15" t="s">
        <v>46</v>
      </c>
      <c r="V49" s="15" t="s">
        <v>46</v>
      </c>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7"/>
    </row>
    <row r="50" spans="1:59" s="5" customFormat="1" ht="15" x14ac:dyDescent="0.45">
      <c r="A50" s="18"/>
      <c r="B50" s="15"/>
      <c r="C50" s="35">
        <v>3</v>
      </c>
      <c r="D50" s="11" t="s">
        <v>28</v>
      </c>
      <c r="E50" s="10">
        <v>1</v>
      </c>
      <c r="F50" s="10" t="s">
        <v>42</v>
      </c>
      <c r="G50" s="33">
        <f t="shared" si="66"/>
        <v>600</v>
      </c>
      <c r="H50" s="12">
        <f>2*100*3</f>
        <v>600</v>
      </c>
      <c r="I50" s="12">
        <v>0</v>
      </c>
      <c r="J50" s="12">
        <v>0</v>
      </c>
      <c r="K50" s="12">
        <v>0</v>
      </c>
      <c r="L50" s="12">
        <v>0</v>
      </c>
      <c r="M50" s="12">
        <v>0</v>
      </c>
      <c r="N50" s="13">
        <f t="shared" si="71"/>
        <v>600</v>
      </c>
      <c r="O50" s="13">
        <f t="shared" si="69"/>
        <v>600</v>
      </c>
      <c r="P50" s="13"/>
      <c r="Q50" s="13"/>
      <c r="R50" s="13"/>
      <c r="S50" s="28">
        <f t="shared" si="70"/>
        <v>0</v>
      </c>
      <c r="T50" s="15"/>
      <c r="U50" s="15"/>
      <c r="V50" s="15"/>
      <c r="W50" s="15" t="s">
        <v>46</v>
      </c>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7"/>
    </row>
    <row r="51" spans="1:59" s="5" customFormat="1" ht="15" x14ac:dyDescent="0.45">
      <c r="A51" s="18"/>
      <c r="B51" s="15"/>
      <c r="C51" s="35">
        <v>4</v>
      </c>
      <c r="D51" s="11"/>
      <c r="E51" s="10"/>
      <c r="F51" s="10"/>
      <c r="G51" s="33">
        <f t="shared" si="66"/>
        <v>0</v>
      </c>
      <c r="H51" s="12"/>
      <c r="I51" s="12"/>
      <c r="J51" s="12"/>
      <c r="K51" s="12"/>
      <c r="L51" s="12"/>
      <c r="M51" s="12"/>
      <c r="N51" s="13">
        <f t="shared" si="71"/>
        <v>0</v>
      </c>
      <c r="O51" s="13">
        <f t="shared" si="69"/>
        <v>0</v>
      </c>
      <c r="P51" s="13"/>
      <c r="Q51" s="13"/>
      <c r="R51" s="13"/>
      <c r="S51" s="28">
        <f t="shared" si="70"/>
        <v>0</v>
      </c>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7"/>
    </row>
    <row r="52" spans="1:59" s="5" customFormat="1" ht="15" x14ac:dyDescent="0.45">
      <c r="A52" s="18"/>
      <c r="B52" s="15"/>
      <c r="C52" s="35">
        <v>5</v>
      </c>
      <c r="D52" s="11"/>
      <c r="E52" s="10"/>
      <c r="F52" s="10"/>
      <c r="G52" s="33">
        <f t="shared" si="66"/>
        <v>0</v>
      </c>
      <c r="H52" s="12"/>
      <c r="I52" s="12"/>
      <c r="J52" s="12"/>
      <c r="K52" s="12"/>
      <c r="L52" s="12"/>
      <c r="M52" s="12"/>
      <c r="N52" s="13">
        <f t="shared" si="71"/>
        <v>0</v>
      </c>
      <c r="O52" s="13">
        <f t="shared" si="69"/>
        <v>0</v>
      </c>
      <c r="P52" s="13"/>
      <c r="Q52" s="13"/>
      <c r="R52" s="13"/>
      <c r="S52" s="28">
        <f t="shared" si="70"/>
        <v>0</v>
      </c>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7"/>
    </row>
    <row r="53" spans="1:59" s="4" customFormat="1" ht="15" x14ac:dyDescent="0.45">
      <c r="A53" s="16"/>
      <c r="B53" s="10">
        <v>2</v>
      </c>
      <c r="C53" s="10"/>
      <c r="D53" s="11" t="s">
        <v>26</v>
      </c>
      <c r="E53" s="10">
        <v>1</v>
      </c>
      <c r="F53" s="10" t="s">
        <v>34</v>
      </c>
      <c r="G53" s="33">
        <f t="shared" ref="G53:G58" si="72">N53</f>
        <v>2655</v>
      </c>
      <c r="H53" s="33">
        <f>SUM(H54:H57)</f>
        <v>1400</v>
      </c>
      <c r="I53" s="33">
        <f t="shared" ref="I53:M53" si="73">SUM(I54:I57)</f>
        <v>200</v>
      </c>
      <c r="J53" s="33">
        <f t="shared" si="73"/>
        <v>500</v>
      </c>
      <c r="K53" s="33">
        <f t="shared" si="73"/>
        <v>500</v>
      </c>
      <c r="L53" s="33">
        <f t="shared" si="73"/>
        <v>55</v>
      </c>
      <c r="M53" s="33">
        <f t="shared" si="73"/>
        <v>0</v>
      </c>
      <c r="N53" s="29">
        <f t="shared" ref="N53" si="74">SUM(N54:N57)</f>
        <v>2655</v>
      </c>
      <c r="O53" s="29">
        <f t="shared" ref="O53" si="75">SUM(O54:O57)</f>
        <v>2900</v>
      </c>
      <c r="P53" s="30">
        <f t="shared" ref="P53" si="76">SUM(P54:P57)</f>
        <v>0</v>
      </c>
      <c r="Q53" s="30">
        <f t="shared" ref="Q53" si="77">SUM(Q54:Q57)</f>
        <v>0</v>
      </c>
      <c r="R53" s="30">
        <f t="shared" ref="R53" si="78">SUM(R54:R57)</f>
        <v>0</v>
      </c>
      <c r="S53" s="29">
        <f t="shared" ref="S53" si="79">SUM(S54:S57)</f>
        <v>0</v>
      </c>
      <c r="T53" s="15"/>
      <c r="U53" s="15"/>
      <c r="V53" s="15"/>
      <c r="W53" s="15" t="s">
        <v>46</v>
      </c>
      <c r="X53" s="15" t="s">
        <v>46</v>
      </c>
      <c r="Y53" s="15" t="s">
        <v>46</v>
      </c>
      <c r="Z53" s="15"/>
      <c r="AA53" s="15"/>
      <c r="AB53" s="15"/>
      <c r="AC53" s="15"/>
      <c r="AD53" s="15"/>
      <c r="AE53" s="15"/>
      <c r="AF53" s="15"/>
      <c r="AG53" s="15"/>
      <c r="AH53" s="15"/>
      <c r="AI53" s="15"/>
      <c r="AJ53" s="15"/>
      <c r="AK53" s="15"/>
      <c r="AL53" s="15"/>
      <c r="AM53" s="15"/>
      <c r="AN53" s="15"/>
      <c r="AO53" s="15"/>
      <c r="AP53" s="15"/>
      <c r="AQ53" s="15"/>
      <c r="AR53" s="15"/>
      <c r="AS53" s="10"/>
      <c r="AT53" s="10"/>
      <c r="AU53" s="10"/>
      <c r="AV53" s="10"/>
      <c r="AW53" s="10"/>
      <c r="AX53" s="10"/>
      <c r="AY53" s="10"/>
      <c r="AZ53" s="10"/>
      <c r="BA53" s="10"/>
      <c r="BB53" s="10"/>
      <c r="BC53" s="10"/>
      <c r="BD53" s="10"/>
      <c r="BE53" s="10"/>
      <c r="BF53" s="10"/>
      <c r="BG53" s="17"/>
    </row>
    <row r="54" spans="1:59" s="4" customFormat="1" ht="15" x14ac:dyDescent="0.45">
      <c r="A54" s="16"/>
      <c r="B54" s="10"/>
      <c r="C54" s="10">
        <v>1</v>
      </c>
      <c r="D54" s="11" t="s">
        <v>27</v>
      </c>
      <c r="E54" s="10">
        <v>1</v>
      </c>
      <c r="F54" s="10" t="s">
        <v>34</v>
      </c>
      <c r="G54" s="33">
        <f t="shared" si="72"/>
        <v>700</v>
      </c>
      <c r="H54" s="12">
        <f>1*100*7</f>
        <v>700</v>
      </c>
      <c r="I54" s="12">
        <v>0</v>
      </c>
      <c r="J54" s="12">
        <v>0</v>
      </c>
      <c r="K54" s="12">
        <v>0</v>
      </c>
      <c r="L54" s="12">
        <v>0</v>
      </c>
      <c r="M54" s="12">
        <v>0</v>
      </c>
      <c r="N54" s="13">
        <f t="shared" ref="N54:N57" si="80">SUM(H54:M54)</f>
        <v>700</v>
      </c>
      <c r="O54" s="13">
        <f>E54*G54</f>
        <v>700</v>
      </c>
      <c r="P54" s="13"/>
      <c r="Q54" s="13"/>
      <c r="R54" s="13"/>
      <c r="S54" s="28">
        <f>SUM(P54:R54)</f>
        <v>0</v>
      </c>
      <c r="T54" s="15"/>
      <c r="U54" s="15"/>
      <c r="V54" s="15"/>
      <c r="W54" s="15" t="s">
        <v>46</v>
      </c>
      <c r="X54" s="15"/>
      <c r="Y54" s="15"/>
      <c r="Z54" s="15"/>
      <c r="AA54" s="15"/>
      <c r="AB54" s="15"/>
      <c r="AC54" s="15"/>
      <c r="AD54" s="15"/>
      <c r="AE54" s="15"/>
      <c r="AF54" s="15"/>
      <c r="AG54" s="15"/>
      <c r="AH54" s="15"/>
      <c r="AI54" s="15"/>
      <c r="AJ54" s="15"/>
      <c r="AK54" s="15"/>
      <c r="AL54" s="15"/>
      <c r="AM54" s="15"/>
      <c r="AN54" s="15"/>
      <c r="AO54" s="15"/>
      <c r="AP54" s="15"/>
      <c r="AQ54" s="15"/>
      <c r="AR54" s="15"/>
      <c r="AS54" s="10"/>
      <c r="AT54" s="10"/>
      <c r="AU54" s="10"/>
      <c r="AV54" s="10"/>
      <c r="AW54" s="10"/>
      <c r="AX54" s="10"/>
      <c r="AY54" s="10"/>
      <c r="AZ54" s="10"/>
      <c r="BA54" s="10"/>
      <c r="BB54" s="10"/>
      <c r="BC54" s="10"/>
      <c r="BD54" s="10"/>
      <c r="BE54" s="10"/>
      <c r="BF54" s="10"/>
      <c r="BG54" s="17"/>
    </row>
    <row r="55" spans="1:59" s="4" customFormat="1" ht="15" x14ac:dyDescent="0.45">
      <c r="A55" s="16"/>
      <c r="B55" s="10"/>
      <c r="C55" s="10">
        <v>2</v>
      </c>
      <c r="D55" s="11" t="s">
        <v>38</v>
      </c>
      <c r="E55" s="10">
        <v>1</v>
      </c>
      <c r="F55" s="10" t="s">
        <v>41</v>
      </c>
      <c r="G55" s="33">
        <f t="shared" si="72"/>
        <v>1650</v>
      </c>
      <c r="H55" s="12">
        <f>2*100*2</f>
        <v>400</v>
      </c>
      <c r="I55" s="12">
        <f>2*50*2</f>
        <v>200</v>
      </c>
      <c r="J55" s="12">
        <v>500</v>
      </c>
      <c r="K55" s="12">
        <v>500</v>
      </c>
      <c r="L55" s="12">
        <v>50</v>
      </c>
      <c r="M55" s="12">
        <v>0</v>
      </c>
      <c r="N55" s="13">
        <f t="shared" si="80"/>
        <v>1650</v>
      </c>
      <c r="O55" s="13">
        <f>E55*G55</f>
        <v>1650</v>
      </c>
      <c r="P55" s="13"/>
      <c r="Q55" s="13"/>
      <c r="R55" s="13"/>
      <c r="S55" s="28">
        <f t="shared" ref="S55:S57" si="81">SUM(P55:R55)</f>
        <v>0</v>
      </c>
      <c r="T55" s="15"/>
      <c r="U55" s="15"/>
      <c r="V55" s="15"/>
      <c r="W55" s="15" t="s">
        <v>46</v>
      </c>
      <c r="X55" s="15" t="s">
        <v>46</v>
      </c>
      <c r="Y55" s="15"/>
      <c r="Z55" s="15"/>
      <c r="AA55" s="15"/>
      <c r="AB55" s="15"/>
      <c r="AC55" s="15"/>
      <c r="AD55" s="15"/>
      <c r="AE55" s="15"/>
      <c r="AF55" s="15"/>
      <c r="AG55" s="15"/>
      <c r="AH55" s="15"/>
      <c r="AI55" s="15"/>
      <c r="AJ55" s="15"/>
      <c r="AK55" s="15"/>
      <c r="AL55" s="15"/>
      <c r="AM55" s="15"/>
      <c r="AN55" s="15"/>
      <c r="AO55" s="15"/>
      <c r="AP55" s="15"/>
      <c r="AQ55" s="15"/>
      <c r="AR55" s="15"/>
      <c r="AS55" s="10"/>
      <c r="AT55" s="10"/>
      <c r="AU55" s="10"/>
      <c r="AV55" s="10"/>
      <c r="AW55" s="10"/>
      <c r="AX55" s="10"/>
      <c r="AY55" s="10"/>
      <c r="AZ55" s="10"/>
      <c r="BA55" s="10"/>
      <c r="BB55" s="10"/>
      <c r="BC55" s="10"/>
      <c r="BD55" s="10"/>
      <c r="BE55" s="10"/>
      <c r="BF55" s="10"/>
      <c r="BG55" s="17"/>
    </row>
    <row r="56" spans="1:59" s="4" customFormat="1" ht="15" x14ac:dyDescent="0.45">
      <c r="A56" s="16"/>
      <c r="B56" s="10"/>
      <c r="C56" s="10">
        <v>3</v>
      </c>
      <c r="D56" s="11" t="s">
        <v>32</v>
      </c>
      <c r="E56" s="10">
        <v>1</v>
      </c>
      <c r="F56" s="10" t="s">
        <v>34</v>
      </c>
      <c r="G56" s="33">
        <f t="shared" si="72"/>
        <v>300</v>
      </c>
      <c r="H56" s="12">
        <f>1*100*3</f>
        <v>300</v>
      </c>
      <c r="I56" s="12">
        <v>0</v>
      </c>
      <c r="J56" s="12">
        <v>0</v>
      </c>
      <c r="K56" s="12">
        <v>0</v>
      </c>
      <c r="L56" s="12">
        <v>0</v>
      </c>
      <c r="M56" s="12">
        <v>0</v>
      </c>
      <c r="N56" s="13">
        <f t="shared" si="80"/>
        <v>300</v>
      </c>
      <c r="O56" s="13">
        <f>E56*G56</f>
        <v>300</v>
      </c>
      <c r="P56" s="13"/>
      <c r="Q56" s="13"/>
      <c r="R56" s="13"/>
      <c r="S56" s="28">
        <f t="shared" si="81"/>
        <v>0</v>
      </c>
      <c r="T56" s="15"/>
      <c r="U56" s="15"/>
      <c r="V56" s="15"/>
      <c r="W56" s="15"/>
      <c r="X56" s="15" t="s">
        <v>46</v>
      </c>
      <c r="Y56" s="15"/>
      <c r="Z56" s="15"/>
      <c r="AA56" s="15"/>
      <c r="AB56" s="15"/>
      <c r="AC56" s="15"/>
      <c r="AD56" s="15"/>
      <c r="AE56" s="15"/>
      <c r="AF56" s="15"/>
      <c r="AG56" s="15"/>
      <c r="AH56" s="15"/>
      <c r="AI56" s="15"/>
      <c r="AJ56" s="15"/>
      <c r="AK56" s="15"/>
      <c r="AL56" s="15"/>
      <c r="AM56" s="15"/>
      <c r="AN56" s="15"/>
      <c r="AO56" s="15"/>
      <c r="AP56" s="15"/>
      <c r="AQ56" s="15"/>
      <c r="AR56" s="15"/>
      <c r="AS56" s="10"/>
      <c r="AT56" s="10"/>
      <c r="AU56" s="10"/>
      <c r="AV56" s="10"/>
      <c r="AW56" s="10"/>
      <c r="AX56" s="10"/>
      <c r="AY56" s="10"/>
      <c r="AZ56" s="10"/>
      <c r="BA56" s="10"/>
      <c r="BB56" s="10"/>
      <c r="BC56" s="10"/>
      <c r="BD56" s="10"/>
      <c r="BE56" s="10"/>
      <c r="BF56" s="10"/>
      <c r="BG56" s="17"/>
    </row>
    <row r="57" spans="1:59" s="4" customFormat="1" ht="15" x14ac:dyDescent="0.45">
      <c r="A57" s="16"/>
      <c r="B57" s="10"/>
      <c r="C57" s="10">
        <v>4</v>
      </c>
      <c r="D57" s="11" t="s">
        <v>33</v>
      </c>
      <c r="E57" s="10">
        <v>50</v>
      </c>
      <c r="F57" s="10" t="s">
        <v>40</v>
      </c>
      <c r="G57" s="33">
        <f t="shared" si="72"/>
        <v>5</v>
      </c>
      <c r="H57" s="12">
        <v>0</v>
      </c>
      <c r="I57" s="12">
        <v>0</v>
      </c>
      <c r="J57" s="12">
        <v>0</v>
      </c>
      <c r="K57" s="12">
        <v>0</v>
      </c>
      <c r="L57" s="12">
        <v>5</v>
      </c>
      <c r="M57" s="12"/>
      <c r="N57" s="13">
        <f t="shared" si="80"/>
        <v>5</v>
      </c>
      <c r="O57" s="13">
        <f>E57*G57</f>
        <v>250</v>
      </c>
      <c r="P57" s="13"/>
      <c r="Q57" s="13"/>
      <c r="R57" s="13"/>
      <c r="S57" s="28">
        <f t="shared" si="81"/>
        <v>0</v>
      </c>
      <c r="T57" s="15"/>
      <c r="U57" s="15"/>
      <c r="V57" s="15"/>
      <c r="W57" s="15"/>
      <c r="X57" s="15"/>
      <c r="Y57" s="15" t="s">
        <v>46</v>
      </c>
      <c r="Z57" s="15"/>
      <c r="AA57" s="15"/>
      <c r="AB57" s="15"/>
      <c r="AC57" s="15"/>
      <c r="AD57" s="15"/>
      <c r="AE57" s="15"/>
      <c r="AF57" s="15"/>
      <c r="AG57" s="15"/>
      <c r="AH57" s="15"/>
      <c r="AI57" s="15"/>
      <c r="AJ57" s="15"/>
      <c r="AK57" s="15"/>
      <c r="AL57" s="15"/>
      <c r="AM57" s="15"/>
      <c r="AN57" s="15"/>
      <c r="AO57" s="15"/>
      <c r="AP57" s="15"/>
      <c r="AQ57" s="15"/>
      <c r="AR57" s="15"/>
      <c r="AS57" s="10"/>
      <c r="AT57" s="10"/>
      <c r="AU57" s="10"/>
      <c r="AV57" s="10"/>
      <c r="AW57" s="10"/>
      <c r="AX57" s="10"/>
      <c r="AY57" s="10"/>
      <c r="AZ57" s="10"/>
      <c r="BA57" s="10"/>
      <c r="BB57" s="10"/>
      <c r="BC57" s="10"/>
      <c r="BD57" s="10"/>
      <c r="BE57" s="10"/>
      <c r="BF57" s="10"/>
      <c r="BG57" s="17"/>
    </row>
    <row r="58" spans="1:59" s="23" customFormat="1" ht="15" x14ac:dyDescent="0.45">
      <c r="A58" s="25">
        <v>5</v>
      </c>
      <c r="B58" s="26"/>
      <c r="C58" s="26"/>
      <c r="D58" s="24" t="s">
        <v>25</v>
      </c>
      <c r="E58" s="32">
        <v>1</v>
      </c>
      <c r="F58" s="32" t="str">
        <f>F65</f>
        <v>SCR Report</v>
      </c>
      <c r="G58" s="19">
        <f t="shared" si="72"/>
        <v>7005</v>
      </c>
      <c r="H58" s="19">
        <f t="shared" ref="H58" si="82">SUM(H65+H59)</f>
        <v>3800</v>
      </c>
      <c r="I58" s="19">
        <f t="shared" ref="I58" si="83">SUM(I65+I59)</f>
        <v>1100</v>
      </c>
      <c r="J58" s="19">
        <f t="shared" ref="J58" si="84">SUM(J65+J59)</f>
        <v>1000</v>
      </c>
      <c r="K58" s="19">
        <f t="shared" ref="K58" si="85">SUM(K65+K59)</f>
        <v>1000</v>
      </c>
      <c r="L58" s="19">
        <f t="shared" ref="L58" si="86">SUM(L65+L59)</f>
        <v>105</v>
      </c>
      <c r="M58" s="19">
        <f t="shared" ref="M58" si="87">SUM(M65+M59)</f>
        <v>0</v>
      </c>
      <c r="N58" s="20">
        <f>N65+N59</f>
        <v>7005</v>
      </c>
      <c r="O58" s="20">
        <f>O65+O59</f>
        <v>7250</v>
      </c>
      <c r="P58" s="20">
        <f>P59+P65</f>
        <v>0</v>
      </c>
      <c r="Q58" s="20">
        <f t="shared" ref="Q58:R58" si="88">Q59+Q65</f>
        <v>0</v>
      </c>
      <c r="R58" s="20">
        <f t="shared" si="88"/>
        <v>0</v>
      </c>
      <c r="S58" s="21">
        <f>SUM(S59+S65)</f>
        <v>0</v>
      </c>
      <c r="T58" s="32"/>
      <c r="U58" s="32"/>
      <c r="V58" s="32"/>
      <c r="W58" s="32"/>
      <c r="X58" s="32"/>
      <c r="Y58" s="32" t="s">
        <v>46</v>
      </c>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22"/>
    </row>
    <row r="59" spans="1:59" s="4" customFormat="1" ht="15" x14ac:dyDescent="0.45">
      <c r="A59" s="16"/>
      <c r="B59" s="10">
        <v>1</v>
      </c>
      <c r="C59" s="10"/>
      <c r="D59" s="11" t="s">
        <v>35</v>
      </c>
      <c r="E59" s="10">
        <v>1</v>
      </c>
      <c r="F59" s="10" t="s">
        <v>34</v>
      </c>
      <c r="G59" s="33">
        <f t="shared" ref="G59:G64" si="89">N59</f>
        <v>4350</v>
      </c>
      <c r="H59" s="33">
        <f>SUM(H60:H64)</f>
        <v>2400</v>
      </c>
      <c r="I59" s="33">
        <f t="shared" ref="I59:M59" si="90">SUM(I60:I64)</f>
        <v>900</v>
      </c>
      <c r="J59" s="33">
        <f t="shared" si="90"/>
        <v>500</v>
      </c>
      <c r="K59" s="33">
        <f t="shared" si="90"/>
        <v>500</v>
      </c>
      <c r="L59" s="33">
        <f t="shared" si="90"/>
        <v>50</v>
      </c>
      <c r="M59" s="33">
        <f t="shared" si="90"/>
        <v>0</v>
      </c>
      <c r="N59" s="29">
        <f>SUM(N60:N64)</f>
        <v>4350</v>
      </c>
      <c r="O59" s="29">
        <f>SUM(O60:O63)</f>
        <v>4350</v>
      </c>
      <c r="P59" s="30">
        <f>SUM(P60:P64)</f>
        <v>0</v>
      </c>
      <c r="Q59" s="30">
        <f t="shared" ref="Q59:R59" si="91">SUM(Q60:Q64)</f>
        <v>0</v>
      </c>
      <c r="R59" s="30">
        <f t="shared" si="91"/>
        <v>0</v>
      </c>
      <c r="S59" s="29">
        <f>SUM(S60:S63)</f>
        <v>0</v>
      </c>
      <c r="T59" s="10" t="s">
        <v>46</v>
      </c>
      <c r="U59" s="10" t="s">
        <v>46</v>
      </c>
      <c r="V59" s="10" t="s">
        <v>46</v>
      </c>
      <c r="W59" s="10" t="s">
        <v>46</v>
      </c>
      <c r="X59" s="10"/>
      <c r="Y59" s="10"/>
      <c r="Z59" s="10"/>
      <c r="AA59" s="10"/>
      <c r="AB59" s="10"/>
      <c r="AC59" s="10"/>
      <c r="AD59" s="10"/>
      <c r="AE59" s="10"/>
      <c r="AF59" s="10"/>
      <c r="AG59" s="10"/>
      <c r="AH59" s="10"/>
      <c r="AI59" s="10"/>
      <c r="AJ59" s="10"/>
      <c r="AK59" s="10"/>
      <c r="AL59" s="10"/>
      <c r="AM59" s="10"/>
      <c r="AN59" s="10"/>
      <c r="AO59" s="10"/>
      <c r="AP59" s="10"/>
      <c r="AQ59" s="10"/>
      <c r="AR59" s="15"/>
      <c r="AS59" s="15"/>
      <c r="AT59" s="15"/>
      <c r="AU59" s="10"/>
      <c r="AV59" s="10"/>
      <c r="AW59" s="10"/>
      <c r="AX59" s="10"/>
      <c r="AY59" s="10"/>
      <c r="AZ59" s="10"/>
      <c r="BA59" s="10"/>
      <c r="BB59" s="10"/>
      <c r="BC59" s="10"/>
      <c r="BD59" s="10"/>
      <c r="BE59" s="10"/>
      <c r="BF59" s="10"/>
      <c r="BG59" s="17"/>
    </row>
    <row r="60" spans="1:59" s="4" customFormat="1" ht="15" x14ac:dyDescent="0.45">
      <c r="A60" s="16"/>
      <c r="B60" s="10"/>
      <c r="C60" s="35">
        <v>1</v>
      </c>
      <c r="D60" s="11" t="s">
        <v>36</v>
      </c>
      <c r="E60" s="10">
        <v>1</v>
      </c>
      <c r="F60" s="10" t="s">
        <v>42</v>
      </c>
      <c r="G60" s="33">
        <f t="shared" si="89"/>
        <v>2100</v>
      </c>
      <c r="H60" s="12">
        <f>2*100*7</f>
        <v>1400</v>
      </c>
      <c r="I60" s="12">
        <f>2*50*7</f>
        <v>700</v>
      </c>
      <c r="J60" s="12">
        <v>0</v>
      </c>
      <c r="K60" s="12">
        <v>0</v>
      </c>
      <c r="L60" s="12">
        <v>0</v>
      </c>
      <c r="M60" s="12">
        <v>0</v>
      </c>
      <c r="N60" s="13">
        <f>SUM(H60:M60)</f>
        <v>2100</v>
      </c>
      <c r="O60" s="13">
        <f t="shared" ref="O60:O64" si="92">E60*G60</f>
        <v>2100</v>
      </c>
      <c r="P60" s="13"/>
      <c r="Q60" s="14"/>
      <c r="R60" s="13"/>
      <c r="S60" s="28">
        <f t="shared" ref="S60:S64" si="93">SUM(P60:R60)</f>
        <v>0</v>
      </c>
      <c r="T60" s="10" t="s">
        <v>46</v>
      </c>
      <c r="U60" s="10" t="s">
        <v>46</v>
      </c>
      <c r="V60" s="10" t="s">
        <v>46</v>
      </c>
      <c r="W60" s="10"/>
      <c r="X60" s="10"/>
      <c r="Y60" s="10"/>
      <c r="Z60" s="10"/>
      <c r="AA60" s="10"/>
      <c r="AB60" s="10"/>
      <c r="AC60" s="15"/>
      <c r="AD60" s="15"/>
      <c r="AE60" s="15"/>
      <c r="AF60" s="15"/>
      <c r="AG60" s="15"/>
      <c r="AH60" s="15"/>
      <c r="AI60" s="15"/>
      <c r="AJ60" s="15"/>
      <c r="AK60" s="15"/>
      <c r="AL60" s="15"/>
      <c r="AM60" s="15"/>
      <c r="AN60" s="15"/>
      <c r="AO60" s="15"/>
      <c r="AP60" s="15"/>
      <c r="AQ60" s="15"/>
      <c r="AR60" s="15"/>
      <c r="AS60" s="10"/>
      <c r="AT60" s="10"/>
      <c r="AU60" s="10"/>
      <c r="AV60" s="10"/>
      <c r="AW60" s="10"/>
      <c r="AX60" s="10"/>
      <c r="AY60" s="10"/>
      <c r="AZ60" s="10"/>
      <c r="BA60" s="10"/>
      <c r="BB60" s="10"/>
      <c r="BC60" s="10"/>
      <c r="BD60" s="10"/>
      <c r="BE60" s="10"/>
      <c r="BF60" s="10"/>
      <c r="BG60" s="17"/>
    </row>
    <row r="61" spans="1:59" s="5" customFormat="1" ht="15" x14ac:dyDescent="0.45">
      <c r="A61" s="18"/>
      <c r="B61" s="15"/>
      <c r="C61" s="35">
        <v>2</v>
      </c>
      <c r="D61" s="11" t="s">
        <v>37</v>
      </c>
      <c r="E61" s="10">
        <v>1</v>
      </c>
      <c r="F61" s="10" t="s">
        <v>41</v>
      </c>
      <c r="G61" s="33">
        <f t="shared" si="89"/>
        <v>1650</v>
      </c>
      <c r="H61" s="12">
        <f>2*100*2</f>
        <v>400</v>
      </c>
      <c r="I61" s="12">
        <f>2*50*2</f>
        <v>200</v>
      </c>
      <c r="J61" s="12">
        <v>500</v>
      </c>
      <c r="K61" s="12">
        <v>500</v>
      </c>
      <c r="L61" s="12">
        <v>50</v>
      </c>
      <c r="M61" s="12">
        <v>0</v>
      </c>
      <c r="N61" s="13">
        <f t="shared" ref="N61:N64" si="94">SUM(H61:M61)</f>
        <v>1650</v>
      </c>
      <c r="O61" s="13">
        <f t="shared" si="92"/>
        <v>1650</v>
      </c>
      <c r="P61" s="13"/>
      <c r="Q61" s="13"/>
      <c r="R61" s="13"/>
      <c r="S61" s="28">
        <f t="shared" si="93"/>
        <v>0</v>
      </c>
      <c r="T61" s="15"/>
      <c r="U61" s="15" t="s">
        <v>46</v>
      </c>
      <c r="V61" s="15" t="s">
        <v>46</v>
      </c>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7"/>
    </row>
    <row r="62" spans="1:59" s="5" customFormat="1" ht="15" x14ac:dyDescent="0.45">
      <c r="A62" s="18"/>
      <c r="B62" s="15"/>
      <c r="C62" s="35">
        <v>3</v>
      </c>
      <c r="D62" s="11" t="s">
        <v>28</v>
      </c>
      <c r="E62" s="10">
        <v>1</v>
      </c>
      <c r="F62" s="10" t="s">
        <v>42</v>
      </c>
      <c r="G62" s="33">
        <f t="shared" si="89"/>
        <v>600</v>
      </c>
      <c r="H62" s="12">
        <f>2*100*3</f>
        <v>600</v>
      </c>
      <c r="I62" s="12">
        <v>0</v>
      </c>
      <c r="J62" s="12">
        <v>0</v>
      </c>
      <c r="K62" s="12">
        <v>0</v>
      </c>
      <c r="L62" s="12">
        <v>0</v>
      </c>
      <c r="M62" s="12">
        <v>0</v>
      </c>
      <c r="N62" s="13">
        <f t="shared" si="94"/>
        <v>600</v>
      </c>
      <c r="O62" s="13">
        <f t="shared" si="92"/>
        <v>600</v>
      </c>
      <c r="P62" s="13"/>
      <c r="Q62" s="13"/>
      <c r="R62" s="13"/>
      <c r="S62" s="28">
        <f t="shared" si="93"/>
        <v>0</v>
      </c>
      <c r="T62" s="15"/>
      <c r="U62" s="15"/>
      <c r="V62" s="15"/>
      <c r="W62" s="15" t="s">
        <v>46</v>
      </c>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7"/>
    </row>
    <row r="63" spans="1:59" s="5" customFormat="1" ht="15" x14ac:dyDescent="0.45">
      <c r="A63" s="18"/>
      <c r="B63" s="15"/>
      <c r="C63" s="35">
        <v>4</v>
      </c>
      <c r="D63" s="11"/>
      <c r="E63" s="10"/>
      <c r="F63" s="10"/>
      <c r="G63" s="33">
        <f t="shared" si="89"/>
        <v>0</v>
      </c>
      <c r="H63" s="12"/>
      <c r="I63" s="12"/>
      <c r="J63" s="12"/>
      <c r="K63" s="12"/>
      <c r="L63" s="12"/>
      <c r="M63" s="12"/>
      <c r="N63" s="13">
        <f t="shared" si="94"/>
        <v>0</v>
      </c>
      <c r="O63" s="13">
        <f t="shared" si="92"/>
        <v>0</v>
      </c>
      <c r="P63" s="13"/>
      <c r="Q63" s="13"/>
      <c r="R63" s="13"/>
      <c r="S63" s="28">
        <f t="shared" si="93"/>
        <v>0</v>
      </c>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7"/>
    </row>
    <row r="64" spans="1:59" s="5" customFormat="1" ht="15" x14ac:dyDescent="0.45">
      <c r="A64" s="18"/>
      <c r="B64" s="15"/>
      <c r="C64" s="35">
        <v>5</v>
      </c>
      <c r="D64" s="11"/>
      <c r="E64" s="10"/>
      <c r="F64" s="10"/>
      <c r="G64" s="33">
        <f t="shared" si="89"/>
        <v>0</v>
      </c>
      <c r="H64" s="12"/>
      <c r="I64" s="12"/>
      <c r="J64" s="12"/>
      <c r="K64" s="12"/>
      <c r="L64" s="12"/>
      <c r="M64" s="12"/>
      <c r="N64" s="13">
        <f t="shared" si="94"/>
        <v>0</v>
      </c>
      <c r="O64" s="13">
        <f t="shared" si="92"/>
        <v>0</v>
      </c>
      <c r="P64" s="13"/>
      <c r="Q64" s="13"/>
      <c r="R64" s="13"/>
      <c r="S64" s="28">
        <f t="shared" si="93"/>
        <v>0</v>
      </c>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7"/>
    </row>
    <row r="65" spans="1:59" s="4" customFormat="1" ht="15" x14ac:dyDescent="0.45">
      <c r="A65" s="16"/>
      <c r="B65" s="10">
        <v>2</v>
      </c>
      <c r="C65" s="10"/>
      <c r="D65" s="11" t="s">
        <v>26</v>
      </c>
      <c r="E65" s="10">
        <v>1</v>
      </c>
      <c r="F65" s="10" t="s">
        <v>34</v>
      </c>
      <c r="G65" s="33">
        <f t="shared" ref="G65:G70" si="95">N65</f>
        <v>2655</v>
      </c>
      <c r="H65" s="33">
        <f>SUM(H66:H69)</f>
        <v>1400</v>
      </c>
      <c r="I65" s="33">
        <f t="shared" ref="I65:M65" si="96">SUM(I66:I69)</f>
        <v>200</v>
      </c>
      <c r="J65" s="33">
        <f t="shared" si="96"/>
        <v>500</v>
      </c>
      <c r="K65" s="33">
        <f t="shared" si="96"/>
        <v>500</v>
      </c>
      <c r="L65" s="33">
        <f t="shared" si="96"/>
        <v>55</v>
      </c>
      <c r="M65" s="33">
        <f t="shared" si="96"/>
        <v>0</v>
      </c>
      <c r="N65" s="29">
        <f t="shared" ref="N65" si="97">SUM(N66:N69)</f>
        <v>2655</v>
      </c>
      <c r="O65" s="29">
        <f t="shared" ref="O65" si="98">SUM(O66:O69)</f>
        <v>2900</v>
      </c>
      <c r="P65" s="30">
        <f t="shared" ref="P65" si="99">SUM(P66:P69)</f>
        <v>0</v>
      </c>
      <c r="Q65" s="30">
        <f t="shared" ref="Q65" si="100">SUM(Q66:Q69)</f>
        <v>0</v>
      </c>
      <c r="R65" s="30">
        <f t="shared" ref="R65" si="101">SUM(R66:R69)</f>
        <v>0</v>
      </c>
      <c r="S65" s="29">
        <f t="shared" ref="S65" si="102">SUM(S66:S69)</f>
        <v>0</v>
      </c>
      <c r="T65" s="15"/>
      <c r="U65" s="15"/>
      <c r="V65" s="15"/>
      <c r="W65" s="15" t="s">
        <v>46</v>
      </c>
      <c r="X65" s="15" t="s">
        <v>46</v>
      </c>
      <c r="Y65" s="15" t="s">
        <v>46</v>
      </c>
      <c r="Z65" s="15"/>
      <c r="AA65" s="15"/>
      <c r="AB65" s="15"/>
      <c r="AC65" s="15"/>
      <c r="AD65" s="15"/>
      <c r="AE65" s="15"/>
      <c r="AF65" s="15"/>
      <c r="AG65" s="15"/>
      <c r="AH65" s="15"/>
      <c r="AI65" s="15"/>
      <c r="AJ65" s="15"/>
      <c r="AK65" s="15"/>
      <c r="AL65" s="15"/>
      <c r="AM65" s="15"/>
      <c r="AN65" s="15"/>
      <c r="AO65" s="15"/>
      <c r="AP65" s="15"/>
      <c r="AQ65" s="15"/>
      <c r="AR65" s="15"/>
      <c r="AS65" s="10"/>
      <c r="AT65" s="10"/>
      <c r="AU65" s="10"/>
      <c r="AV65" s="10"/>
      <c r="AW65" s="10"/>
      <c r="AX65" s="10"/>
      <c r="AY65" s="10"/>
      <c r="AZ65" s="10"/>
      <c r="BA65" s="10"/>
      <c r="BB65" s="10"/>
      <c r="BC65" s="10"/>
      <c r="BD65" s="10"/>
      <c r="BE65" s="10"/>
      <c r="BF65" s="10"/>
      <c r="BG65" s="17"/>
    </row>
    <row r="66" spans="1:59" s="4" customFormat="1" ht="15" x14ac:dyDescent="0.45">
      <c r="A66" s="16"/>
      <c r="B66" s="10"/>
      <c r="C66" s="10">
        <v>1</v>
      </c>
      <c r="D66" s="11" t="s">
        <v>27</v>
      </c>
      <c r="E66" s="10">
        <v>1</v>
      </c>
      <c r="F66" s="10" t="s">
        <v>34</v>
      </c>
      <c r="G66" s="33">
        <f t="shared" si="95"/>
        <v>700</v>
      </c>
      <c r="H66" s="12">
        <f>1*100*7</f>
        <v>700</v>
      </c>
      <c r="I66" s="12">
        <v>0</v>
      </c>
      <c r="J66" s="12">
        <v>0</v>
      </c>
      <c r="K66" s="12">
        <v>0</v>
      </c>
      <c r="L66" s="12">
        <v>0</v>
      </c>
      <c r="M66" s="12">
        <v>0</v>
      </c>
      <c r="N66" s="13">
        <f t="shared" ref="N66:N69" si="103">SUM(H66:M66)</f>
        <v>700</v>
      </c>
      <c r="O66" s="13">
        <f>E66*G66</f>
        <v>700</v>
      </c>
      <c r="P66" s="13"/>
      <c r="Q66" s="13"/>
      <c r="R66" s="13"/>
      <c r="S66" s="28">
        <f>SUM(P66:R66)</f>
        <v>0</v>
      </c>
      <c r="T66" s="15"/>
      <c r="U66" s="15"/>
      <c r="V66" s="15"/>
      <c r="W66" s="15" t="s">
        <v>46</v>
      </c>
      <c r="X66" s="15"/>
      <c r="Y66" s="15"/>
      <c r="Z66" s="15"/>
      <c r="AA66" s="15"/>
      <c r="AB66" s="15"/>
      <c r="AC66" s="15"/>
      <c r="AD66" s="15"/>
      <c r="AE66" s="15"/>
      <c r="AF66" s="15"/>
      <c r="AG66" s="15"/>
      <c r="AH66" s="15"/>
      <c r="AI66" s="15"/>
      <c r="AJ66" s="15"/>
      <c r="AK66" s="15"/>
      <c r="AL66" s="15"/>
      <c r="AM66" s="15"/>
      <c r="AN66" s="15"/>
      <c r="AO66" s="15"/>
      <c r="AP66" s="15"/>
      <c r="AQ66" s="15"/>
      <c r="AR66" s="15"/>
      <c r="AS66" s="10"/>
      <c r="AT66" s="10"/>
      <c r="AU66" s="10"/>
      <c r="AV66" s="10"/>
      <c r="AW66" s="10"/>
      <c r="AX66" s="10"/>
      <c r="AY66" s="10"/>
      <c r="AZ66" s="10"/>
      <c r="BA66" s="10"/>
      <c r="BB66" s="10"/>
      <c r="BC66" s="10"/>
      <c r="BD66" s="10"/>
      <c r="BE66" s="10"/>
      <c r="BF66" s="10"/>
      <c r="BG66" s="17"/>
    </row>
    <row r="67" spans="1:59" s="4" customFormat="1" ht="15" x14ac:dyDescent="0.45">
      <c r="A67" s="16"/>
      <c r="B67" s="10"/>
      <c r="C67" s="10">
        <v>2</v>
      </c>
      <c r="D67" s="11" t="s">
        <v>38</v>
      </c>
      <c r="E67" s="10">
        <v>1</v>
      </c>
      <c r="F67" s="10" t="s">
        <v>41</v>
      </c>
      <c r="G67" s="33">
        <f t="shared" si="95"/>
        <v>1650</v>
      </c>
      <c r="H67" s="12">
        <f>2*100*2</f>
        <v>400</v>
      </c>
      <c r="I67" s="12">
        <f>2*50*2</f>
        <v>200</v>
      </c>
      <c r="J67" s="12">
        <v>500</v>
      </c>
      <c r="K67" s="12">
        <v>500</v>
      </c>
      <c r="L67" s="12">
        <v>50</v>
      </c>
      <c r="M67" s="12">
        <v>0</v>
      </c>
      <c r="N67" s="13">
        <f t="shared" si="103"/>
        <v>1650</v>
      </c>
      <c r="O67" s="13">
        <f>E67*G67</f>
        <v>1650</v>
      </c>
      <c r="P67" s="13"/>
      <c r="Q67" s="13"/>
      <c r="R67" s="13"/>
      <c r="S67" s="28">
        <f t="shared" ref="S67:S69" si="104">SUM(P67:R67)</f>
        <v>0</v>
      </c>
      <c r="T67" s="15"/>
      <c r="U67" s="15"/>
      <c r="V67" s="15"/>
      <c r="W67" s="15" t="s">
        <v>46</v>
      </c>
      <c r="X67" s="15" t="s">
        <v>46</v>
      </c>
      <c r="Y67" s="15"/>
      <c r="Z67" s="15"/>
      <c r="AA67" s="15"/>
      <c r="AB67" s="15"/>
      <c r="AC67" s="15"/>
      <c r="AD67" s="15"/>
      <c r="AE67" s="15"/>
      <c r="AF67" s="15"/>
      <c r="AG67" s="15"/>
      <c r="AH67" s="15"/>
      <c r="AI67" s="15"/>
      <c r="AJ67" s="15"/>
      <c r="AK67" s="15"/>
      <c r="AL67" s="15"/>
      <c r="AM67" s="15"/>
      <c r="AN67" s="15"/>
      <c r="AO67" s="15"/>
      <c r="AP67" s="15"/>
      <c r="AQ67" s="15"/>
      <c r="AR67" s="15"/>
      <c r="AS67" s="10"/>
      <c r="AT67" s="10"/>
      <c r="AU67" s="10"/>
      <c r="AV67" s="10"/>
      <c r="AW67" s="10"/>
      <c r="AX67" s="10"/>
      <c r="AY67" s="10"/>
      <c r="AZ67" s="10"/>
      <c r="BA67" s="10"/>
      <c r="BB67" s="10"/>
      <c r="BC67" s="10"/>
      <c r="BD67" s="10"/>
      <c r="BE67" s="10"/>
      <c r="BF67" s="10"/>
      <c r="BG67" s="17"/>
    </row>
    <row r="68" spans="1:59" s="4" customFormat="1" ht="15" x14ac:dyDescent="0.45">
      <c r="A68" s="16"/>
      <c r="B68" s="10"/>
      <c r="C68" s="10">
        <v>3</v>
      </c>
      <c r="D68" s="11" t="s">
        <v>32</v>
      </c>
      <c r="E68" s="10">
        <v>1</v>
      </c>
      <c r="F68" s="10" t="s">
        <v>34</v>
      </c>
      <c r="G68" s="33">
        <f t="shared" si="95"/>
        <v>300</v>
      </c>
      <c r="H68" s="12">
        <f>1*100*3</f>
        <v>300</v>
      </c>
      <c r="I68" s="12">
        <v>0</v>
      </c>
      <c r="J68" s="12">
        <v>0</v>
      </c>
      <c r="K68" s="12">
        <v>0</v>
      </c>
      <c r="L68" s="12">
        <v>0</v>
      </c>
      <c r="M68" s="12">
        <v>0</v>
      </c>
      <c r="N68" s="13">
        <f t="shared" si="103"/>
        <v>300</v>
      </c>
      <c r="O68" s="13">
        <f>E68*G68</f>
        <v>300</v>
      </c>
      <c r="P68" s="13"/>
      <c r="Q68" s="13"/>
      <c r="R68" s="13"/>
      <c r="S68" s="28">
        <f t="shared" si="104"/>
        <v>0</v>
      </c>
      <c r="T68" s="15"/>
      <c r="U68" s="15"/>
      <c r="V68" s="15"/>
      <c r="W68" s="15"/>
      <c r="X68" s="15" t="s">
        <v>46</v>
      </c>
      <c r="Y68" s="15"/>
      <c r="Z68" s="15"/>
      <c r="AA68" s="15"/>
      <c r="AB68" s="15"/>
      <c r="AC68" s="15"/>
      <c r="AD68" s="15"/>
      <c r="AE68" s="15"/>
      <c r="AF68" s="15"/>
      <c r="AG68" s="15"/>
      <c r="AH68" s="15"/>
      <c r="AI68" s="15"/>
      <c r="AJ68" s="15"/>
      <c r="AK68" s="15"/>
      <c r="AL68" s="15"/>
      <c r="AM68" s="15"/>
      <c r="AN68" s="15"/>
      <c r="AO68" s="15"/>
      <c r="AP68" s="15"/>
      <c r="AQ68" s="15"/>
      <c r="AR68" s="15"/>
      <c r="AS68" s="10"/>
      <c r="AT68" s="10"/>
      <c r="AU68" s="10"/>
      <c r="AV68" s="10"/>
      <c r="AW68" s="10"/>
      <c r="AX68" s="10"/>
      <c r="AY68" s="10"/>
      <c r="AZ68" s="10"/>
      <c r="BA68" s="10"/>
      <c r="BB68" s="10"/>
      <c r="BC68" s="10"/>
      <c r="BD68" s="10"/>
      <c r="BE68" s="10"/>
      <c r="BF68" s="10"/>
      <c r="BG68" s="17"/>
    </row>
    <row r="69" spans="1:59" s="4" customFormat="1" ht="15" x14ac:dyDescent="0.45">
      <c r="A69" s="16"/>
      <c r="B69" s="10"/>
      <c r="C69" s="10">
        <v>4</v>
      </c>
      <c r="D69" s="11" t="s">
        <v>33</v>
      </c>
      <c r="E69" s="10">
        <v>50</v>
      </c>
      <c r="F69" s="10" t="s">
        <v>40</v>
      </c>
      <c r="G69" s="33">
        <f t="shared" si="95"/>
        <v>5</v>
      </c>
      <c r="H69" s="12">
        <v>0</v>
      </c>
      <c r="I69" s="12">
        <v>0</v>
      </c>
      <c r="J69" s="12">
        <v>0</v>
      </c>
      <c r="K69" s="12">
        <v>0</v>
      </c>
      <c r="L69" s="12">
        <v>5</v>
      </c>
      <c r="M69" s="12"/>
      <c r="N69" s="13">
        <f t="shared" si="103"/>
        <v>5</v>
      </c>
      <c r="O69" s="13">
        <f>E69*G69</f>
        <v>250</v>
      </c>
      <c r="P69" s="13"/>
      <c r="Q69" s="13"/>
      <c r="R69" s="13"/>
      <c r="S69" s="28">
        <f t="shared" si="104"/>
        <v>0</v>
      </c>
      <c r="T69" s="15"/>
      <c r="U69" s="15"/>
      <c r="V69" s="15"/>
      <c r="W69" s="15"/>
      <c r="X69" s="15"/>
      <c r="Y69" s="15" t="s">
        <v>46</v>
      </c>
      <c r="Z69" s="15"/>
      <c r="AA69" s="15"/>
      <c r="AB69" s="15"/>
      <c r="AC69" s="15"/>
      <c r="AD69" s="15"/>
      <c r="AE69" s="15"/>
      <c r="AF69" s="15"/>
      <c r="AG69" s="15"/>
      <c r="AH69" s="15"/>
      <c r="AI69" s="15"/>
      <c r="AJ69" s="15"/>
      <c r="AK69" s="15"/>
      <c r="AL69" s="15"/>
      <c r="AM69" s="15"/>
      <c r="AN69" s="15"/>
      <c r="AO69" s="15"/>
      <c r="AP69" s="15"/>
      <c r="AQ69" s="15"/>
      <c r="AR69" s="15"/>
      <c r="AS69" s="10"/>
      <c r="AT69" s="10"/>
      <c r="AU69" s="10"/>
      <c r="AV69" s="10"/>
      <c r="AW69" s="10"/>
      <c r="AX69" s="10"/>
      <c r="AY69" s="10"/>
      <c r="AZ69" s="10"/>
      <c r="BA69" s="10"/>
      <c r="BB69" s="10"/>
      <c r="BC69" s="10"/>
      <c r="BD69" s="10"/>
      <c r="BE69" s="10"/>
      <c r="BF69" s="10"/>
      <c r="BG69" s="17"/>
    </row>
    <row r="70" spans="1:59" s="23" customFormat="1" ht="15" x14ac:dyDescent="0.45">
      <c r="A70" s="25">
        <v>6</v>
      </c>
      <c r="B70" s="26"/>
      <c r="C70" s="26"/>
      <c r="D70" s="24" t="s">
        <v>25</v>
      </c>
      <c r="E70" s="32">
        <v>1</v>
      </c>
      <c r="F70" s="32" t="str">
        <f>F77</f>
        <v>SCR Report</v>
      </c>
      <c r="G70" s="19">
        <f t="shared" si="95"/>
        <v>7005</v>
      </c>
      <c r="H70" s="19">
        <f t="shared" ref="H70" si="105">SUM(H77+H71)</f>
        <v>3800</v>
      </c>
      <c r="I70" s="19">
        <f t="shared" ref="I70" si="106">SUM(I77+I71)</f>
        <v>1100</v>
      </c>
      <c r="J70" s="19">
        <f t="shared" ref="J70" si="107">SUM(J77+J71)</f>
        <v>1000</v>
      </c>
      <c r="K70" s="19">
        <f t="shared" ref="K70" si="108">SUM(K77+K71)</f>
        <v>1000</v>
      </c>
      <c r="L70" s="19">
        <f t="shared" ref="L70" si="109">SUM(L77+L71)</f>
        <v>105</v>
      </c>
      <c r="M70" s="19">
        <f t="shared" ref="M70" si="110">SUM(M77+M71)</f>
        <v>0</v>
      </c>
      <c r="N70" s="20">
        <f>N77+N71</f>
        <v>7005</v>
      </c>
      <c r="O70" s="20">
        <f>O77+O71</f>
        <v>7250</v>
      </c>
      <c r="P70" s="20">
        <f>P71+P77</f>
        <v>0</v>
      </c>
      <c r="Q70" s="20">
        <f t="shared" ref="Q70:R70" si="111">Q71+Q77</f>
        <v>0</v>
      </c>
      <c r="R70" s="20">
        <f t="shared" si="111"/>
        <v>0</v>
      </c>
      <c r="S70" s="21">
        <f>SUM(S71+S77)</f>
        <v>0</v>
      </c>
      <c r="T70" s="32"/>
      <c r="U70" s="32"/>
      <c r="V70" s="32"/>
      <c r="W70" s="32"/>
      <c r="X70" s="32"/>
      <c r="Y70" s="32" t="s">
        <v>46</v>
      </c>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22"/>
    </row>
    <row r="71" spans="1:59" s="4" customFormat="1" ht="15" x14ac:dyDescent="0.45">
      <c r="A71" s="16"/>
      <c r="B71" s="10">
        <v>1</v>
      </c>
      <c r="C71" s="10"/>
      <c r="D71" s="11" t="s">
        <v>35</v>
      </c>
      <c r="E71" s="10">
        <v>1</v>
      </c>
      <c r="F71" s="10" t="s">
        <v>34</v>
      </c>
      <c r="G71" s="33">
        <f t="shared" ref="G71:G76" si="112">N71</f>
        <v>4350</v>
      </c>
      <c r="H71" s="33">
        <f>SUM(H72:H76)</f>
        <v>2400</v>
      </c>
      <c r="I71" s="33">
        <f t="shared" ref="I71:M71" si="113">SUM(I72:I76)</f>
        <v>900</v>
      </c>
      <c r="J71" s="33">
        <f t="shared" si="113"/>
        <v>500</v>
      </c>
      <c r="K71" s="33">
        <f t="shared" si="113"/>
        <v>500</v>
      </c>
      <c r="L71" s="33">
        <f t="shared" si="113"/>
        <v>50</v>
      </c>
      <c r="M71" s="33">
        <f t="shared" si="113"/>
        <v>0</v>
      </c>
      <c r="N71" s="29">
        <f>SUM(N72:N76)</f>
        <v>4350</v>
      </c>
      <c r="O71" s="29">
        <f>SUM(O72:O75)</f>
        <v>4350</v>
      </c>
      <c r="P71" s="30">
        <f>SUM(P72:P76)</f>
        <v>0</v>
      </c>
      <c r="Q71" s="30">
        <f t="shared" ref="Q71:R71" si="114">SUM(Q72:Q76)</f>
        <v>0</v>
      </c>
      <c r="R71" s="30">
        <f t="shared" si="114"/>
        <v>0</v>
      </c>
      <c r="S71" s="29">
        <f>SUM(S72:S75)</f>
        <v>0</v>
      </c>
      <c r="T71" s="10" t="s">
        <v>46</v>
      </c>
      <c r="U71" s="10" t="s">
        <v>46</v>
      </c>
      <c r="V71" s="10" t="s">
        <v>46</v>
      </c>
      <c r="W71" s="10" t="s">
        <v>46</v>
      </c>
      <c r="X71" s="10"/>
      <c r="Y71" s="10"/>
      <c r="Z71" s="10"/>
      <c r="AA71" s="10"/>
      <c r="AB71" s="10"/>
      <c r="AC71" s="10"/>
      <c r="AD71" s="10"/>
      <c r="AE71" s="10"/>
      <c r="AF71" s="10"/>
      <c r="AG71" s="10"/>
      <c r="AH71" s="10"/>
      <c r="AI71" s="10"/>
      <c r="AJ71" s="10"/>
      <c r="AK71" s="10"/>
      <c r="AL71" s="10"/>
      <c r="AM71" s="10"/>
      <c r="AN71" s="10"/>
      <c r="AO71" s="10"/>
      <c r="AP71" s="10"/>
      <c r="AQ71" s="10"/>
      <c r="AR71" s="15"/>
      <c r="AS71" s="15"/>
      <c r="AT71" s="15"/>
      <c r="AU71" s="10"/>
      <c r="AV71" s="10"/>
      <c r="AW71" s="10"/>
      <c r="AX71" s="10"/>
      <c r="AY71" s="10"/>
      <c r="AZ71" s="10"/>
      <c r="BA71" s="10"/>
      <c r="BB71" s="10"/>
      <c r="BC71" s="10"/>
      <c r="BD71" s="10"/>
      <c r="BE71" s="10"/>
      <c r="BF71" s="10"/>
      <c r="BG71" s="17"/>
    </row>
    <row r="72" spans="1:59" s="4" customFormat="1" ht="15" x14ac:dyDescent="0.45">
      <c r="A72" s="16"/>
      <c r="B72" s="10"/>
      <c r="C72" s="35">
        <v>1</v>
      </c>
      <c r="D72" s="11" t="s">
        <v>36</v>
      </c>
      <c r="E72" s="10">
        <v>1</v>
      </c>
      <c r="F72" s="10" t="s">
        <v>42</v>
      </c>
      <c r="G72" s="33">
        <f t="shared" si="112"/>
        <v>2100</v>
      </c>
      <c r="H72" s="12">
        <f>2*100*7</f>
        <v>1400</v>
      </c>
      <c r="I72" s="12">
        <f>2*50*7</f>
        <v>700</v>
      </c>
      <c r="J72" s="12">
        <v>0</v>
      </c>
      <c r="K72" s="12">
        <v>0</v>
      </c>
      <c r="L72" s="12">
        <v>0</v>
      </c>
      <c r="M72" s="12">
        <v>0</v>
      </c>
      <c r="N72" s="13">
        <f>SUM(H72:M72)</f>
        <v>2100</v>
      </c>
      <c r="O72" s="13">
        <f t="shared" ref="O72:O76" si="115">E72*G72</f>
        <v>2100</v>
      </c>
      <c r="P72" s="13"/>
      <c r="Q72" s="14"/>
      <c r="R72" s="13"/>
      <c r="S72" s="28">
        <f t="shared" ref="S72:S76" si="116">SUM(P72:R72)</f>
        <v>0</v>
      </c>
      <c r="T72" s="10" t="s">
        <v>46</v>
      </c>
      <c r="U72" s="10" t="s">
        <v>46</v>
      </c>
      <c r="V72" s="10" t="s">
        <v>46</v>
      </c>
      <c r="W72" s="10"/>
      <c r="X72" s="10"/>
      <c r="Y72" s="10"/>
      <c r="Z72" s="10"/>
      <c r="AA72" s="10"/>
      <c r="AB72" s="10"/>
      <c r="AC72" s="15"/>
      <c r="AD72" s="15"/>
      <c r="AE72" s="15"/>
      <c r="AF72" s="15"/>
      <c r="AG72" s="15"/>
      <c r="AH72" s="15"/>
      <c r="AI72" s="15"/>
      <c r="AJ72" s="15"/>
      <c r="AK72" s="15"/>
      <c r="AL72" s="15"/>
      <c r="AM72" s="15"/>
      <c r="AN72" s="15"/>
      <c r="AO72" s="15"/>
      <c r="AP72" s="15"/>
      <c r="AQ72" s="15"/>
      <c r="AR72" s="15"/>
      <c r="AS72" s="10"/>
      <c r="AT72" s="10"/>
      <c r="AU72" s="10"/>
      <c r="AV72" s="10"/>
      <c r="AW72" s="10"/>
      <c r="AX72" s="10"/>
      <c r="AY72" s="10"/>
      <c r="AZ72" s="10"/>
      <c r="BA72" s="10"/>
      <c r="BB72" s="10"/>
      <c r="BC72" s="10"/>
      <c r="BD72" s="10"/>
      <c r="BE72" s="10"/>
      <c r="BF72" s="10"/>
      <c r="BG72" s="17"/>
    </row>
    <row r="73" spans="1:59" s="5" customFormat="1" ht="15" x14ac:dyDescent="0.45">
      <c r="A73" s="18"/>
      <c r="B73" s="15"/>
      <c r="C73" s="35">
        <v>2</v>
      </c>
      <c r="D73" s="11" t="s">
        <v>37</v>
      </c>
      <c r="E73" s="10">
        <v>1</v>
      </c>
      <c r="F73" s="10" t="s">
        <v>41</v>
      </c>
      <c r="G73" s="33">
        <f t="shared" si="112"/>
        <v>1650</v>
      </c>
      <c r="H73" s="12">
        <f>2*100*2</f>
        <v>400</v>
      </c>
      <c r="I73" s="12">
        <f>2*50*2</f>
        <v>200</v>
      </c>
      <c r="J73" s="12">
        <v>500</v>
      </c>
      <c r="K73" s="12">
        <v>500</v>
      </c>
      <c r="L73" s="12">
        <v>50</v>
      </c>
      <c r="M73" s="12">
        <v>0</v>
      </c>
      <c r="N73" s="13">
        <f t="shared" ref="N73:N76" si="117">SUM(H73:M73)</f>
        <v>1650</v>
      </c>
      <c r="O73" s="13">
        <f t="shared" si="115"/>
        <v>1650</v>
      </c>
      <c r="P73" s="13"/>
      <c r="Q73" s="13"/>
      <c r="R73" s="13"/>
      <c r="S73" s="28">
        <f t="shared" si="116"/>
        <v>0</v>
      </c>
      <c r="T73" s="15"/>
      <c r="U73" s="15" t="s">
        <v>46</v>
      </c>
      <c r="V73" s="15" t="s">
        <v>46</v>
      </c>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7"/>
    </row>
    <row r="74" spans="1:59" s="5" customFormat="1" ht="15" x14ac:dyDescent="0.45">
      <c r="A74" s="18"/>
      <c r="B74" s="15"/>
      <c r="C74" s="35">
        <v>3</v>
      </c>
      <c r="D74" s="11" t="s">
        <v>28</v>
      </c>
      <c r="E74" s="10">
        <v>1</v>
      </c>
      <c r="F74" s="10" t="s">
        <v>42</v>
      </c>
      <c r="G74" s="33">
        <f t="shared" si="112"/>
        <v>600</v>
      </c>
      <c r="H74" s="12">
        <f>2*100*3</f>
        <v>600</v>
      </c>
      <c r="I74" s="12">
        <v>0</v>
      </c>
      <c r="J74" s="12">
        <v>0</v>
      </c>
      <c r="K74" s="12">
        <v>0</v>
      </c>
      <c r="L74" s="12">
        <v>0</v>
      </c>
      <c r="M74" s="12">
        <v>0</v>
      </c>
      <c r="N74" s="13">
        <f t="shared" si="117"/>
        <v>600</v>
      </c>
      <c r="O74" s="13">
        <f t="shared" si="115"/>
        <v>600</v>
      </c>
      <c r="P74" s="13"/>
      <c r="Q74" s="13"/>
      <c r="R74" s="13"/>
      <c r="S74" s="28">
        <f t="shared" si="116"/>
        <v>0</v>
      </c>
      <c r="T74" s="15"/>
      <c r="U74" s="15"/>
      <c r="V74" s="15"/>
      <c r="W74" s="15" t="s">
        <v>46</v>
      </c>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7"/>
    </row>
    <row r="75" spans="1:59" s="5" customFormat="1" ht="15" x14ac:dyDescent="0.45">
      <c r="A75" s="18"/>
      <c r="B75" s="15"/>
      <c r="C75" s="35">
        <v>4</v>
      </c>
      <c r="D75" s="11"/>
      <c r="E75" s="10"/>
      <c r="F75" s="10"/>
      <c r="G75" s="33">
        <f t="shared" si="112"/>
        <v>0</v>
      </c>
      <c r="H75" s="12"/>
      <c r="I75" s="12"/>
      <c r="J75" s="12"/>
      <c r="K75" s="12"/>
      <c r="L75" s="12"/>
      <c r="M75" s="12"/>
      <c r="N75" s="13">
        <f t="shared" si="117"/>
        <v>0</v>
      </c>
      <c r="O75" s="13">
        <f t="shared" si="115"/>
        <v>0</v>
      </c>
      <c r="P75" s="13"/>
      <c r="Q75" s="13"/>
      <c r="R75" s="13"/>
      <c r="S75" s="28">
        <f t="shared" si="116"/>
        <v>0</v>
      </c>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7"/>
    </row>
    <row r="76" spans="1:59" s="5" customFormat="1" ht="15" x14ac:dyDescent="0.45">
      <c r="A76" s="18"/>
      <c r="B76" s="15"/>
      <c r="C76" s="35">
        <v>5</v>
      </c>
      <c r="D76" s="11"/>
      <c r="E76" s="10"/>
      <c r="F76" s="10"/>
      <c r="G76" s="33">
        <f t="shared" si="112"/>
        <v>0</v>
      </c>
      <c r="H76" s="12"/>
      <c r="I76" s="12"/>
      <c r="J76" s="12"/>
      <c r="K76" s="12"/>
      <c r="L76" s="12"/>
      <c r="M76" s="12"/>
      <c r="N76" s="13">
        <f t="shared" si="117"/>
        <v>0</v>
      </c>
      <c r="O76" s="13">
        <f t="shared" si="115"/>
        <v>0</v>
      </c>
      <c r="P76" s="13"/>
      <c r="Q76" s="13"/>
      <c r="R76" s="13"/>
      <c r="S76" s="28">
        <f t="shared" si="116"/>
        <v>0</v>
      </c>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7"/>
    </row>
    <row r="77" spans="1:59" s="4" customFormat="1" ht="15" x14ac:dyDescent="0.45">
      <c r="A77" s="16"/>
      <c r="B77" s="10">
        <v>2</v>
      </c>
      <c r="C77" s="10"/>
      <c r="D77" s="11" t="s">
        <v>26</v>
      </c>
      <c r="E77" s="10">
        <v>1</v>
      </c>
      <c r="F77" s="10" t="s">
        <v>34</v>
      </c>
      <c r="G77" s="33">
        <f t="shared" ref="G77:G82" si="118">N77</f>
        <v>2655</v>
      </c>
      <c r="H77" s="33">
        <f>SUM(H78:H81)</f>
        <v>1400</v>
      </c>
      <c r="I77" s="33">
        <f t="shared" ref="I77:M77" si="119">SUM(I78:I81)</f>
        <v>200</v>
      </c>
      <c r="J77" s="33">
        <f t="shared" si="119"/>
        <v>500</v>
      </c>
      <c r="K77" s="33">
        <f t="shared" si="119"/>
        <v>500</v>
      </c>
      <c r="L77" s="33">
        <f t="shared" si="119"/>
        <v>55</v>
      </c>
      <c r="M77" s="33">
        <f t="shared" si="119"/>
        <v>0</v>
      </c>
      <c r="N77" s="29">
        <f t="shared" ref="N77" si="120">SUM(N78:N81)</f>
        <v>2655</v>
      </c>
      <c r="O77" s="29">
        <f t="shared" ref="O77" si="121">SUM(O78:O81)</f>
        <v>2900</v>
      </c>
      <c r="P77" s="30">
        <f t="shared" ref="P77" si="122">SUM(P78:P81)</f>
        <v>0</v>
      </c>
      <c r="Q77" s="30">
        <f t="shared" ref="Q77" si="123">SUM(Q78:Q81)</f>
        <v>0</v>
      </c>
      <c r="R77" s="30">
        <f t="shared" ref="R77" si="124">SUM(R78:R81)</f>
        <v>0</v>
      </c>
      <c r="S77" s="29">
        <f t="shared" ref="S77" si="125">SUM(S78:S81)</f>
        <v>0</v>
      </c>
      <c r="T77" s="15"/>
      <c r="U77" s="15"/>
      <c r="V77" s="15"/>
      <c r="W77" s="15" t="s">
        <v>46</v>
      </c>
      <c r="X77" s="15" t="s">
        <v>46</v>
      </c>
      <c r="Y77" s="15" t="s">
        <v>46</v>
      </c>
      <c r="Z77" s="15"/>
      <c r="AA77" s="15"/>
      <c r="AB77" s="15"/>
      <c r="AC77" s="15"/>
      <c r="AD77" s="15"/>
      <c r="AE77" s="15"/>
      <c r="AF77" s="15"/>
      <c r="AG77" s="15"/>
      <c r="AH77" s="15"/>
      <c r="AI77" s="15"/>
      <c r="AJ77" s="15"/>
      <c r="AK77" s="15"/>
      <c r="AL77" s="15"/>
      <c r="AM77" s="15"/>
      <c r="AN77" s="15"/>
      <c r="AO77" s="15"/>
      <c r="AP77" s="15"/>
      <c r="AQ77" s="15"/>
      <c r="AR77" s="15"/>
      <c r="AS77" s="10"/>
      <c r="AT77" s="10"/>
      <c r="AU77" s="10"/>
      <c r="AV77" s="10"/>
      <c r="AW77" s="10"/>
      <c r="AX77" s="10"/>
      <c r="AY77" s="10"/>
      <c r="AZ77" s="10"/>
      <c r="BA77" s="10"/>
      <c r="BB77" s="10"/>
      <c r="BC77" s="10"/>
      <c r="BD77" s="10"/>
      <c r="BE77" s="10"/>
      <c r="BF77" s="10"/>
      <c r="BG77" s="17"/>
    </row>
    <row r="78" spans="1:59" s="4" customFormat="1" ht="15" x14ac:dyDescent="0.45">
      <c r="A78" s="16"/>
      <c r="B78" s="10"/>
      <c r="C78" s="10">
        <v>1</v>
      </c>
      <c r="D78" s="11" t="s">
        <v>27</v>
      </c>
      <c r="E78" s="10">
        <v>1</v>
      </c>
      <c r="F78" s="10" t="s">
        <v>34</v>
      </c>
      <c r="G78" s="33">
        <f t="shared" si="118"/>
        <v>700</v>
      </c>
      <c r="H78" s="12">
        <f>1*100*7</f>
        <v>700</v>
      </c>
      <c r="I78" s="12">
        <v>0</v>
      </c>
      <c r="J78" s="12">
        <v>0</v>
      </c>
      <c r="K78" s="12">
        <v>0</v>
      </c>
      <c r="L78" s="12">
        <v>0</v>
      </c>
      <c r="M78" s="12">
        <v>0</v>
      </c>
      <c r="N78" s="13">
        <f t="shared" ref="N78:N81" si="126">SUM(H78:M78)</f>
        <v>700</v>
      </c>
      <c r="O78" s="13">
        <f>E78*G78</f>
        <v>700</v>
      </c>
      <c r="P78" s="13"/>
      <c r="Q78" s="13"/>
      <c r="R78" s="13"/>
      <c r="S78" s="28">
        <f>SUM(P78:R78)</f>
        <v>0</v>
      </c>
      <c r="T78" s="15"/>
      <c r="U78" s="15"/>
      <c r="V78" s="15"/>
      <c r="W78" s="15" t="s">
        <v>46</v>
      </c>
      <c r="X78" s="15"/>
      <c r="Y78" s="15"/>
      <c r="Z78" s="15"/>
      <c r="AA78" s="15"/>
      <c r="AB78" s="15"/>
      <c r="AC78" s="15"/>
      <c r="AD78" s="15"/>
      <c r="AE78" s="15"/>
      <c r="AF78" s="15"/>
      <c r="AG78" s="15"/>
      <c r="AH78" s="15"/>
      <c r="AI78" s="15"/>
      <c r="AJ78" s="15"/>
      <c r="AK78" s="15"/>
      <c r="AL78" s="15"/>
      <c r="AM78" s="15"/>
      <c r="AN78" s="15"/>
      <c r="AO78" s="15"/>
      <c r="AP78" s="15"/>
      <c r="AQ78" s="15"/>
      <c r="AR78" s="15"/>
      <c r="AS78" s="10"/>
      <c r="AT78" s="10"/>
      <c r="AU78" s="10"/>
      <c r="AV78" s="10"/>
      <c r="AW78" s="10"/>
      <c r="AX78" s="10"/>
      <c r="AY78" s="10"/>
      <c r="AZ78" s="10"/>
      <c r="BA78" s="10"/>
      <c r="BB78" s="10"/>
      <c r="BC78" s="10"/>
      <c r="BD78" s="10"/>
      <c r="BE78" s="10"/>
      <c r="BF78" s="10"/>
      <c r="BG78" s="17"/>
    </row>
    <row r="79" spans="1:59" s="4" customFormat="1" ht="15" x14ac:dyDescent="0.45">
      <c r="A79" s="16"/>
      <c r="B79" s="10"/>
      <c r="C79" s="10">
        <v>2</v>
      </c>
      <c r="D79" s="11" t="s">
        <v>38</v>
      </c>
      <c r="E79" s="10">
        <v>1</v>
      </c>
      <c r="F79" s="10" t="s">
        <v>41</v>
      </c>
      <c r="G79" s="33">
        <f t="shared" si="118"/>
        <v>1650</v>
      </c>
      <c r="H79" s="12">
        <f>2*100*2</f>
        <v>400</v>
      </c>
      <c r="I79" s="12">
        <f>2*50*2</f>
        <v>200</v>
      </c>
      <c r="J79" s="12">
        <v>500</v>
      </c>
      <c r="K79" s="12">
        <v>500</v>
      </c>
      <c r="L79" s="12">
        <v>50</v>
      </c>
      <c r="M79" s="12">
        <v>0</v>
      </c>
      <c r="N79" s="13">
        <f t="shared" si="126"/>
        <v>1650</v>
      </c>
      <c r="O79" s="13">
        <f>E79*G79</f>
        <v>1650</v>
      </c>
      <c r="P79" s="13"/>
      <c r="Q79" s="13"/>
      <c r="R79" s="13"/>
      <c r="S79" s="28">
        <f t="shared" ref="S79:S81" si="127">SUM(P79:R79)</f>
        <v>0</v>
      </c>
      <c r="T79" s="15"/>
      <c r="U79" s="15"/>
      <c r="V79" s="15"/>
      <c r="W79" s="15" t="s">
        <v>46</v>
      </c>
      <c r="X79" s="15" t="s">
        <v>46</v>
      </c>
      <c r="Y79" s="15"/>
      <c r="Z79" s="15"/>
      <c r="AA79" s="15"/>
      <c r="AB79" s="15"/>
      <c r="AC79" s="15"/>
      <c r="AD79" s="15"/>
      <c r="AE79" s="15"/>
      <c r="AF79" s="15"/>
      <c r="AG79" s="15"/>
      <c r="AH79" s="15"/>
      <c r="AI79" s="15"/>
      <c r="AJ79" s="15"/>
      <c r="AK79" s="15"/>
      <c r="AL79" s="15"/>
      <c r="AM79" s="15"/>
      <c r="AN79" s="15"/>
      <c r="AO79" s="15"/>
      <c r="AP79" s="15"/>
      <c r="AQ79" s="15"/>
      <c r="AR79" s="15"/>
      <c r="AS79" s="10"/>
      <c r="AT79" s="10"/>
      <c r="AU79" s="10"/>
      <c r="AV79" s="10"/>
      <c r="AW79" s="10"/>
      <c r="AX79" s="10"/>
      <c r="AY79" s="10"/>
      <c r="AZ79" s="10"/>
      <c r="BA79" s="10"/>
      <c r="BB79" s="10"/>
      <c r="BC79" s="10"/>
      <c r="BD79" s="10"/>
      <c r="BE79" s="10"/>
      <c r="BF79" s="10"/>
      <c r="BG79" s="17"/>
    </row>
    <row r="80" spans="1:59" s="4" customFormat="1" ht="15" x14ac:dyDescent="0.45">
      <c r="A80" s="16"/>
      <c r="B80" s="10"/>
      <c r="C80" s="10">
        <v>3</v>
      </c>
      <c r="D80" s="11" t="s">
        <v>32</v>
      </c>
      <c r="E80" s="10">
        <v>1</v>
      </c>
      <c r="F80" s="10" t="s">
        <v>34</v>
      </c>
      <c r="G80" s="33">
        <f t="shared" si="118"/>
        <v>300</v>
      </c>
      <c r="H80" s="12">
        <f>1*100*3</f>
        <v>300</v>
      </c>
      <c r="I80" s="12">
        <v>0</v>
      </c>
      <c r="J80" s="12">
        <v>0</v>
      </c>
      <c r="K80" s="12">
        <v>0</v>
      </c>
      <c r="L80" s="12">
        <v>0</v>
      </c>
      <c r="M80" s="12">
        <v>0</v>
      </c>
      <c r="N80" s="13">
        <f t="shared" si="126"/>
        <v>300</v>
      </c>
      <c r="O80" s="13">
        <f>E80*G80</f>
        <v>300</v>
      </c>
      <c r="P80" s="13"/>
      <c r="Q80" s="13"/>
      <c r="R80" s="13"/>
      <c r="S80" s="28">
        <f t="shared" si="127"/>
        <v>0</v>
      </c>
      <c r="T80" s="15"/>
      <c r="U80" s="15"/>
      <c r="V80" s="15"/>
      <c r="W80" s="15"/>
      <c r="X80" s="15" t="s">
        <v>46</v>
      </c>
      <c r="Y80" s="15"/>
      <c r="Z80" s="15"/>
      <c r="AA80" s="15"/>
      <c r="AB80" s="15"/>
      <c r="AC80" s="15"/>
      <c r="AD80" s="15"/>
      <c r="AE80" s="15"/>
      <c r="AF80" s="15"/>
      <c r="AG80" s="15"/>
      <c r="AH80" s="15"/>
      <c r="AI80" s="15"/>
      <c r="AJ80" s="15"/>
      <c r="AK80" s="15"/>
      <c r="AL80" s="15"/>
      <c r="AM80" s="15"/>
      <c r="AN80" s="15"/>
      <c r="AO80" s="15"/>
      <c r="AP80" s="15"/>
      <c r="AQ80" s="15"/>
      <c r="AR80" s="15"/>
      <c r="AS80" s="10"/>
      <c r="AT80" s="10"/>
      <c r="AU80" s="10"/>
      <c r="AV80" s="10"/>
      <c r="AW80" s="10"/>
      <c r="AX80" s="10"/>
      <c r="AY80" s="10"/>
      <c r="AZ80" s="10"/>
      <c r="BA80" s="10"/>
      <c r="BB80" s="10"/>
      <c r="BC80" s="10"/>
      <c r="BD80" s="10"/>
      <c r="BE80" s="10"/>
      <c r="BF80" s="10"/>
      <c r="BG80" s="17"/>
    </row>
    <row r="81" spans="1:59" s="4" customFormat="1" ht="15" x14ac:dyDescent="0.45">
      <c r="A81" s="16"/>
      <c r="B81" s="10"/>
      <c r="C81" s="10">
        <v>4</v>
      </c>
      <c r="D81" s="11" t="s">
        <v>33</v>
      </c>
      <c r="E81" s="10">
        <v>50</v>
      </c>
      <c r="F81" s="10" t="s">
        <v>40</v>
      </c>
      <c r="G81" s="33">
        <f t="shared" si="118"/>
        <v>5</v>
      </c>
      <c r="H81" s="12">
        <v>0</v>
      </c>
      <c r="I81" s="12">
        <v>0</v>
      </c>
      <c r="J81" s="12">
        <v>0</v>
      </c>
      <c r="K81" s="12">
        <v>0</v>
      </c>
      <c r="L81" s="12">
        <v>5</v>
      </c>
      <c r="M81" s="12"/>
      <c r="N81" s="13">
        <f t="shared" si="126"/>
        <v>5</v>
      </c>
      <c r="O81" s="13">
        <f>E81*G81</f>
        <v>250</v>
      </c>
      <c r="P81" s="13"/>
      <c r="Q81" s="13"/>
      <c r="R81" s="13"/>
      <c r="S81" s="28">
        <f t="shared" si="127"/>
        <v>0</v>
      </c>
      <c r="T81" s="15"/>
      <c r="U81" s="15"/>
      <c r="V81" s="15"/>
      <c r="W81" s="15"/>
      <c r="X81" s="15"/>
      <c r="Y81" s="15" t="s">
        <v>46</v>
      </c>
      <c r="Z81" s="15"/>
      <c r="AA81" s="15"/>
      <c r="AB81" s="15"/>
      <c r="AC81" s="15"/>
      <c r="AD81" s="15"/>
      <c r="AE81" s="15"/>
      <c r="AF81" s="15"/>
      <c r="AG81" s="15"/>
      <c r="AH81" s="15"/>
      <c r="AI81" s="15"/>
      <c r="AJ81" s="15"/>
      <c r="AK81" s="15"/>
      <c r="AL81" s="15"/>
      <c r="AM81" s="15"/>
      <c r="AN81" s="15"/>
      <c r="AO81" s="15"/>
      <c r="AP81" s="15"/>
      <c r="AQ81" s="15"/>
      <c r="AR81" s="15"/>
      <c r="AS81" s="10"/>
      <c r="AT81" s="10"/>
      <c r="AU81" s="10"/>
      <c r="AV81" s="10"/>
      <c r="AW81" s="10"/>
      <c r="AX81" s="10"/>
      <c r="AY81" s="10"/>
      <c r="AZ81" s="10"/>
      <c r="BA81" s="10"/>
      <c r="BB81" s="10"/>
      <c r="BC81" s="10"/>
      <c r="BD81" s="10"/>
      <c r="BE81" s="10"/>
      <c r="BF81" s="10"/>
      <c r="BG81" s="17"/>
    </row>
    <row r="82" spans="1:59" s="23" customFormat="1" ht="15" x14ac:dyDescent="0.45">
      <c r="A82" s="25">
        <v>7</v>
      </c>
      <c r="B82" s="26"/>
      <c r="C82" s="26"/>
      <c r="D82" s="24" t="s">
        <v>25</v>
      </c>
      <c r="E82" s="32">
        <v>1</v>
      </c>
      <c r="F82" s="32" t="str">
        <f>F89</f>
        <v>SCR Report</v>
      </c>
      <c r="G82" s="19">
        <f t="shared" si="118"/>
        <v>7005</v>
      </c>
      <c r="H82" s="19">
        <f t="shared" ref="H82" si="128">SUM(H89+H83)</f>
        <v>3800</v>
      </c>
      <c r="I82" s="19">
        <f t="shared" ref="I82" si="129">SUM(I89+I83)</f>
        <v>1100</v>
      </c>
      <c r="J82" s="19">
        <f t="shared" ref="J82" si="130">SUM(J89+J83)</f>
        <v>1000</v>
      </c>
      <c r="K82" s="19">
        <f t="shared" ref="K82" si="131">SUM(K89+K83)</f>
        <v>1000</v>
      </c>
      <c r="L82" s="19">
        <f t="shared" ref="L82" si="132">SUM(L89+L83)</f>
        <v>105</v>
      </c>
      <c r="M82" s="19">
        <f t="shared" ref="M82" si="133">SUM(M89+M83)</f>
        <v>0</v>
      </c>
      <c r="N82" s="20">
        <f>N89+N83</f>
        <v>7005</v>
      </c>
      <c r="O82" s="20">
        <f>O89+O83</f>
        <v>7250</v>
      </c>
      <c r="P82" s="20">
        <f>P83+P89</f>
        <v>0</v>
      </c>
      <c r="Q82" s="20">
        <f t="shared" ref="Q82:R82" si="134">Q83+Q89</f>
        <v>0</v>
      </c>
      <c r="R82" s="20">
        <f t="shared" si="134"/>
        <v>0</v>
      </c>
      <c r="S82" s="21">
        <f>SUM(S83+S89)</f>
        <v>0</v>
      </c>
      <c r="T82" s="32"/>
      <c r="U82" s="32"/>
      <c r="V82" s="32"/>
      <c r="W82" s="32"/>
      <c r="X82" s="32"/>
      <c r="Y82" s="32" t="s">
        <v>46</v>
      </c>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22"/>
    </row>
    <row r="83" spans="1:59" s="4" customFormat="1" ht="15" x14ac:dyDescent="0.45">
      <c r="A83" s="16"/>
      <c r="B83" s="10">
        <v>1</v>
      </c>
      <c r="C83" s="10"/>
      <c r="D83" s="11" t="s">
        <v>35</v>
      </c>
      <c r="E83" s="10">
        <v>1</v>
      </c>
      <c r="F83" s="10" t="s">
        <v>34</v>
      </c>
      <c r="G83" s="33">
        <f t="shared" ref="G83:G88" si="135">N83</f>
        <v>4350</v>
      </c>
      <c r="H83" s="33">
        <f>SUM(H84:H88)</f>
        <v>2400</v>
      </c>
      <c r="I83" s="33">
        <f t="shared" ref="I83:M83" si="136">SUM(I84:I88)</f>
        <v>900</v>
      </c>
      <c r="J83" s="33">
        <f t="shared" si="136"/>
        <v>500</v>
      </c>
      <c r="K83" s="33">
        <f t="shared" si="136"/>
        <v>500</v>
      </c>
      <c r="L83" s="33">
        <f t="shared" si="136"/>
        <v>50</v>
      </c>
      <c r="M83" s="33">
        <f t="shared" si="136"/>
        <v>0</v>
      </c>
      <c r="N83" s="29">
        <f>SUM(N84:N88)</f>
        <v>4350</v>
      </c>
      <c r="O83" s="29">
        <f>SUM(O84:O87)</f>
        <v>4350</v>
      </c>
      <c r="P83" s="30">
        <f>SUM(P84:P88)</f>
        <v>0</v>
      </c>
      <c r="Q83" s="30">
        <f t="shared" ref="Q83:R83" si="137">SUM(Q84:Q88)</f>
        <v>0</v>
      </c>
      <c r="R83" s="30">
        <f t="shared" si="137"/>
        <v>0</v>
      </c>
      <c r="S83" s="29">
        <f>SUM(S84:S87)</f>
        <v>0</v>
      </c>
      <c r="T83" s="10" t="s">
        <v>46</v>
      </c>
      <c r="U83" s="10" t="s">
        <v>46</v>
      </c>
      <c r="V83" s="10" t="s">
        <v>46</v>
      </c>
      <c r="W83" s="10" t="s">
        <v>46</v>
      </c>
      <c r="X83" s="10"/>
      <c r="Y83" s="10"/>
      <c r="Z83" s="10"/>
      <c r="AA83" s="10"/>
      <c r="AB83" s="10"/>
      <c r="AC83" s="10"/>
      <c r="AD83" s="10"/>
      <c r="AE83" s="10"/>
      <c r="AF83" s="10"/>
      <c r="AG83" s="10"/>
      <c r="AH83" s="10"/>
      <c r="AI83" s="10"/>
      <c r="AJ83" s="10"/>
      <c r="AK83" s="10"/>
      <c r="AL83" s="10"/>
      <c r="AM83" s="10"/>
      <c r="AN83" s="10"/>
      <c r="AO83" s="10"/>
      <c r="AP83" s="10"/>
      <c r="AQ83" s="10"/>
      <c r="AR83" s="15"/>
      <c r="AS83" s="15"/>
      <c r="AT83" s="15"/>
      <c r="AU83" s="10"/>
      <c r="AV83" s="10"/>
      <c r="AW83" s="10"/>
      <c r="AX83" s="10"/>
      <c r="AY83" s="10"/>
      <c r="AZ83" s="10"/>
      <c r="BA83" s="10"/>
      <c r="BB83" s="10"/>
      <c r="BC83" s="10"/>
      <c r="BD83" s="10"/>
      <c r="BE83" s="10"/>
      <c r="BF83" s="10"/>
      <c r="BG83" s="17"/>
    </row>
    <row r="84" spans="1:59" s="4" customFormat="1" ht="15" x14ac:dyDescent="0.45">
      <c r="A84" s="16"/>
      <c r="B84" s="10"/>
      <c r="C84" s="35">
        <v>1</v>
      </c>
      <c r="D84" s="11" t="s">
        <v>36</v>
      </c>
      <c r="E84" s="10">
        <v>1</v>
      </c>
      <c r="F84" s="10" t="s">
        <v>42</v>
      </c>
      <c r="G84" s="33">
        <f t="shared" si="135"/>
        <v>2100</v>
      </c>
      <c r="H84" s="12">
        <f>2*100*7</f>
        <v>1400</v>
      </c>
      <c r="I84" s="12">
        <f>2*50*7</f>
        <v>700</v>
      </c>
      <c r="J84" s="12">
        <v>0</v>
      </c>
      <c r="K84" s="12">
        <v>0</v>
      </c>
      <c r="L84" s="12">
        <v>0</v>
      </c>
      <c r="M84" s="12">
        <v>0</v>
      </c>
      <c r="N84" s="13">
        <f>SUM(H84:M84)</f>
        <v>2100</v>
      </c>
      <c r="O84" s="13">
        <f t="shared" ref="O84:O88" si="138">E84*G84</f>
        <v>2100</v>
      </c>
      <c r="P84" s="13"/>
      <c r="Q84" s="14"/>
      <c r="R84" s="13"/>
      <c r="S84" s="28">
        <f t="shared" ref="S84:S88" si="139">SUM(P84:R84)</f>
        <v>0</v>
      </c>
      <c r="T84" s="10" t="s">
        <v>46</v>
      </c>
      <c r="U84" s="10" t="s">
        <v>46</v>
      </c>
      <c r="V84" s="10" t="s">
        <v>46</v>
      </c>
      <c r="W84" s="10"/>
      <c r="X84" s="10"/>
      <c r="Y84" s="10"/>
      <c r="Z84" s="10"/>
      <c r="AA84" s="10"/>
      <c r="AB84" s="10"/>
      <c r="AC84" s="15"/>
      <c r="AD84" s="15"/>
      <c r="AE84" s="15"/>
      <c r="AF84" s="15"/>
      <c r="AG84" s="15"/>
      <c r="AH84" s="15"/>
      <c r="AI84" s="15"/>
      <c r="AJ84" s="15"/>
      <c r="AK84" s="15"/>
      <c r="AL84" s="15"/>
      <c r="AM84" s="15"/>
      <c r="AN84" s="15"/>
      <c r="AO84" s="15"/>
      <c r="AP84" s="15"/>
      <c r="AQ84" s="15"/>
      <c r="AR84" s="15"/>
      <c r="AS84" s="10"/>
      <c r="AT84" s="10"/>
      <c r="AU84" s="10"/>
      <c r="AV84" s="10"/>
      <c r="AW84" s="10"/>
      <c r="AX84" s="10"/>
      <c r="AY84" s="10"/>
      <c r="AZ84" s="10"/>
      <c r="BA84" s="10"/>
      <c r="BB84" s="10"/>
      <c r="BC84" s="10"/>
      <c r="BD84" s="10"/>
      <c r="BE84" s="10"/>
      <c r="BF84" s="10"/>
      <c r="BG84" s="17"/>
    </row>
    <row r="85" spans="1:59" s="5" customFormat="1" ht="15" x14ac:dyDescent="0.45">
      <c r="A85" s="18"/>
      <c r="B85" s="15"/>
      <c r="C85" s="35">
        <v>2</v>
      </c>
      <c r="D85" s="11" t="s">
        <v>37</v>
      </c>
      <c r="E85" s="10">
        <v>1</v>
      </c>
      <c r="F85" s="10" t="s">
        <v>41</v>
      </c>
      <c r="G85" s="33">
        <f t="shared" si="135"/>
        <v>1650</v>
      </c>
      <c r="H85" s="12">
        <f>2*100*2</f>
        <v>400</v>
      </c>
      <c r="I85" s="12">
        <f>2*50*2</f>
        <v>200</v>
      </c>
      <c r="J85" s="12">
        <v>500</v>
      </c>
      <c r="K85" s="12">
        <v>500</v>
      </c>
      <c r="L85" s="12">
        <v>50</v>
      </c>
      <c r="M85" s="12">
        <v>0</v>
      </c>
      <c r="N85" s="13">
        <f t="shared" ref="N85:N88" si="140">SUM(H85:M85)</f>
        <v>1650</v>
      </c>
      <c r="O85" s="13">
        <f t="shared" si="138"/>
        <v>1650</v>
      </c>
      <c r="P85" s="13"/>
      <c r="Q85" s="13"/>
      <c r="R85" s="13"/>
      <c r="S85" s="28">
        <f t="shared" si="139"/>
        <v>0</v>
      </c>
      <c r="T85" s="15"/>
      <c r="U85" s="15" t="s">
        <v>46</v>
      </c>
      <c r="V85" s="15" t="s">
        <v>46</v>
      </c>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7"/>
    </row>
    <row r="86" spans="1:59" s="5" customFormat="1" ht="15" x14ac:dyDescent="0.45">
      <c r="A86" s="18"/>
      <c r="B86" s="15"/>
      <c r="C86" s="35">
        <v>3</v>
      </c>
      <c r="D86" s="11" t="s">
        <v>28</v>
      </c>
      <c r="E86" s="10">
        <v>1</v>
      </c>
      <c r="F86" s="10" t="s">
        <v>42</v>
      </c>
      <c r="G86" s="33">
        <f t="shared" si="135"/>
        <v>600</v>
      </c>
      <c r="H86" s="12">
        <f>2*100*3</f>
        <v>600</v>
      </c>
      <c r="I86" s="12">
        <v>0</v>
      </c>
      <c r="J86" s="12">
        <v>0</v>
      </c>
      <c r="K86" s="12">
        <v>0</v>
      </c>
      <c r="L86" s="12">
        <v>0</v>
      </c>
      <c r="M86" s="12">
        <v>0</v>
      </c>
      <c r="N86" s="13">
        <f t="shared" si="140"/>
        <v>600</v>
      </c>
      <c r="O86" s="13">
        <f t="shared" si="138"/>
        <v>600</v>
      </c>
      <c r="P86" s="13"/>
      <c r="Q86" s="13"/>
      <c r="R86" s="13"/>
      <c r="S86" s="28">
        <f t="shared" si="139"/>
        <v>0</v>
      </c>
      <c r="T86" s="15"/>
      <c r="U86" s="15"/>
      <c r="V86" s="15"/>
      <c r="W86" s="15" t="s">
        <v>46</v>
      </c>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7"/>
    </row>
    <row r="87" spans="1:59" s="5" customFormat="1" ht="15" x14ac:dyDescent="0.45">
      <c r="A87" s="18"/>
      <c r="B87" s="15"/>
      <c r="C87" s="35">
        <v>4</v>
      </c>
      <c r="D87" s="11"/>
      <c r="E87" s="10"/>
      <c r="F87" s="10"/>
      <c r="G87" s="33">
        <f t="shared" si="135"/>
        <v>0</v>
      </c>
      <c r="H87" s="12"/>
      <c r="I87" s="12"/>
      <c r="J87" s="12"/>
      <c r="K87" s="12"/>
      <c r="L87" s="12"/>
      <c r="M87" s="12"/>
      <c r="N87" s="13">
        <f t="shared" si="140"/>
        <v>0</v>
      </c>
      <c r="O87" s="13">
        <f t="shared" si="138"/>
        <v>0</v>
      </c>
      <c r="P87" s="13"/>
      <c r="Q87" s="13"/>
      <c r="R87" s="13"/>
      <c r="S87" s="28">
        <f t="shared" si="139"/>
        <v>0</v>
      </c>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7"/>
    </row>
    <row r="88" spans="1:59" s="5" customFormat="1" ht="15" x14ac:dyDescent="0.45">
      <c r="A88" s="18"/>
      <c r="B88" s="15"/>
      <c r="C88" s="35">
        <v>5</v>
      </c>
      <c r="D88" s="11"/>
      <c r="E88" s="10"/>
      <c r="F88" s="10"/>
      <c r="G88" s="33">
        <f t="shared" si="135"/>
        <v>0</v>
      </c>
      <c r="H88" s="12"/>
      <c r="I88" s="12"/>
      <c r="J88" s="12"/>
      <c r="K88" s="12"/>
      <c r="L88" s="12"/>
      <c r="M88" s="12"/>
      <c r="N88" s="13">
        <f t="shared" si="140"/>
        <v>0</v>
      </c>
      <c r="O88" s="13">
        <f t="shared" si="138"/>
        <v>0</v>
      </c>
      <c r="P88" s="13"/>
      <c r="Q88" s="13"/>
      <c r="R88" s="13"/>
      <c r="S88" s="28">
        <f t="shared" si="139"/>
        <v>0</v>
      </c>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7"/>
    </row>
    <row r="89" spans="1:59" s="4" customFormat="1" ht="15" x14ac:dyDescent="0.45">
      <c r="A89" s="16"/>
      <c r="B89" s="10">
        <v>2</v>
      </c>
      <c r="C89" s="10"/>
      <c r="D89" s="11" t="s">
        <v>26</v>
      </c>
      <c r="E89" s="10">
        <v>1</v>
      </c>
      <c r="F89" s="10" t="s">
        <v>34</v>
      </c>
      <c r="G89" s="33">
        <f>N89</f>
        <v>2655</v>
      </c>
      <c r="H89" s="33">
        <f>SUM(H90:H93)</f>
        <v>1400</v>
      </c>
      <c r="I89" s="33">
        <f t="shared" ref="I89:M89" si="141">SUM(I90:I93)</f>
        <v>200</v>
      </c>
      <c r="J89" s="33">
        <f t="shared" si="141"/>
        <v>500</v>
      </c>
      <c r="K89" s="33">
        <f t="shared" si="141"/>
        <v>500</v>
      </c>
      <c r="L89" s="33">
        <f t="shared" si="141"/>
        <v>55</v>
      </c>
      <c r="M89" s="33">
        <f t="shared" si="141"/>
        <v>0</v>
      </c>
      <c r="N89" s="29">
        <f t="shared" ref="N89" si="142">SUM(N90:N93)</f>
        <v>2655</v>
      </c>
      <c r="O89" s="29">
        <f t="shared" ref="O89" si="143">SUM(O90:O93)</f>
        <v>2900</v>
      </c>
      <c r="P89" s="30">
        <f t="shared" ref="P89" si="144">SUM(P90:P93)</f>
        <v>0</v>
      </c>
      <c r="Q89" s="30">
        <f t="shared" ref="Q89" si="145">SUM(Q90:Q93)</f>
        <v>0</v>
      </c>
      <c r="R89" s="30">
        <f t="shared" ref="R89" si="146">SUM(R90:R93)</f>
        <v>0</v>
      </c>
      <c r="S89" s="29">
        <f t="shared" ref="S89" si="147">SUM(S90:S93)</f>
        <v>0</v>
      </c>
      <c r="T89" s="15"/>
      <c r="U89" s="15"/>
      <c r="V89" s="15"/>
      <c r="W89" s="15" t="s">
        <v>46</v>
      </c>
      <c r="X89" s="15" t="s">
        <v>46</v>
      </c>
      <c r="Y89" s="15" t="s">
        <v>46</v>
      </c>
      <c r="Z89" s="15"/>
      <c r="AA89" s="15"/>
      <c r="AB89" s="15"/>
      <c r="AC89" s="15"/>
      <c r="AD89" s="15"/>
      <c r="AE89" s="15"/>
      <c r="AF89" s="15"/>
      <c r="AG89" s="15"/>
      <c r="AH89" s="15"/>
      <c r="AI89" s="15"/>
      <c r="AJ89" s="15"/>
      <c r="AK89" s="15"/>
      <c r="AL89" s="15"/>
      <c r="AM89" s="15"/>
      <c r="AN89" s="15"/>
      <c r="AO89" s="15"/>
      <c r="AP89" s="15"/>
      <c r="AQ89" s="15"/>
      <c r="AR89" s="15"/>
      <c r="AS89" s="10"/>
      <c r="AT89" s="10"/>
      <c r="AU89" s="10"/>
      <c r="AV89" s="10"/>
      <c r="AW89" s="10"/>
      <c r="AX89" s="10"/>
      <c r="AY89" s="10"/>
      <c r="AZ89" s="10"/>
      <c r="BA89" s="10"/>
      <c r="BB89" s="10"/>
      <c r="BC89" s="10"/>
      <c r="BD89" s="10"/>
      <c r="BE89" s="10"/>
      <c r="BF89" s="10"/>
      <c r="BG89" s="17"/>
    </row>
    <row r="90" spans="1:59" s="4" customFormat="1" ht="15" x14ac:dyDescent="0.45">
      <c r="A90" s="16"/>
      <c r="B90" s="10"/>
      <c r="C90" s="10">
        <v>1</v>
      </c>
      <c r="D90" s="11" t="s">
        <v>27</v>
      </c>
      <c r="E90" s="10">
        <v>1</v>
      </c>
      <c r="F90" s="10" t="s">
        <v>34</v>
      </c>
      <c r="G90" s="33">
        <f>N90</f>
        <v>700</v>
      </c>
      <c r="H90" s="12">
        <f>1*100*7</f>
        <v>700</v>
      </c>
      <c r="I90" s="12">
        <v>0</v>
      </c>
      <c r="J90" s="12">
        <v>0</v>
      </c>
      <c r="K90" s="12">
        <v>0</v>
      </c>
      <c r="L90" s="12">
        <v>0</v>
      </c>
      <c r="M90" s="12">
        <v>0</v>
      </c>
      <c r="N90" s="13">
        <f t="shared" ref="N90:N93" si="148">SUM(H90:M90)</f>
        <v>700</v>
      </c>
      <c r="O90" s="13">
        <f>E90*G90</f>
        <v>700</v>
      </c>
      <c r="P90" s="13"/>
      <c r="Q90" s="13"/>
      <c r="R90" s="13"/>
      <c r="S90" s="28">
        <f>SUM(P90:R90)</f>
        <v>0</v>
      </c>
      <c r="T90" s="15"/>
      <c r="U90" s="15"/>
      <c r="V90" s="15"/>
      <c r="W90" s="15" t="s">
        <v>46</v>
      </c>
      <c r="X90" s="15"/>
      <c r="Y90" s="15"/>
      <c r="Z90" s="15"/>
      <c r="AA90" s="15"/>
      <c r="AB90" s="15"/>
      <c r="AC90" s="15"/>
      <c r="AD90" s="15"/>
      <c r="AE90" s="15"/>
      <c r="AF90" s="15"/>
      <c r="AG90" s="15"/>
      <c r="AH90" s="15"/>
      <c r="AI90" s="15"/>
      <c r="AJ90" s="15"/>
      <c r="AK90" s="15"/>
      <c r="AL90" s="15"/>
      <c r="AM90" s="15"/>
      <c r="AN90" s="15"/>
      <c r="AO90" s="15"/>
      <c r="AP90" s="15"/>
      <c r="AQ90" s="15"/>
      <c r="AR90" s="15"/>
      <c r="AS90" s="10"/>
      <c r="AT90" s="10"/>
      <c r="AU90" s="10"/>
      <c r="AV90" s="10"/>
      <c r="AW90" s="10"/>
      <c r="AX90" s="10"/>
      <c r="AY90" s="10"/>
      <c r="AZ90" s="10"/>
      <c r="BA90" s="10"/>
      <c r="BB90" s="10"/>
      <c r="BC90" s="10"/>
      <c r="BD90" s="10"/>
      <c r="BE90" s="10"/>
      <c r="BF90" s="10"/>
      <c r="BG90" s="17"/>
    </row>
    <row r="91" spans="1:59" s="4" customFormat="1" ht="15" x14ac:dyDescent="0.45">
      <c r="A91" s="16"/>
      <c r="B91" s="10"/>
      <c r="C91" s="10">
        <v>2</v>
      </c>
      <c r="D91" s="11" t="s">
        <v>38</v>
      </c>
      <c r="E91" s="10">
        <v>1</v>
      </c>
      <c r="F91" s="10" t="s">
        <v>41</v>
      </c>
      <c r="G91" s="33">
        <f>N91</f>
        <v>1650</v>
      </c>
      <c r="H91" s="12">
        <f>2*100*2</f>
        <v>400</v>
      </c>
      <c r="I91" s="12">
        <f>2*50*2</f>
        <v>200</v>
      </c>
      <c r="J91" s="12">
        <v>500</v>
      </c>
      <c r="K91" s="12">
        <v>500</v>
      </c>
      <c r="L91" s="12">
        <v>50</v>
      </c>
      <c r="M91" s="12">
        <v>0</v>
      </c>
      <c r="N91" s="13">
        <f t="shared" si="148"/>
        <v>1650</v>
      </c>
      <c r="O91" s="13">
        <f>E91*G91</f>
        <v>1650</v>
      </c>
      <c r="P91" s="13"/>
      <c r="Q91" s="13"/>
      <c r="R91" s="13"/>
      <c r="S91" s="28">
        <f t="shared" ref="S91:S93" si="149">SUM(P91:R91)</f>
        <v>0</v>
      </c>
      <c r="T91" s="15"/>
      <c r="U91" s="15"/>
      <c r="V91" s="15"/>
      <c r="W91" s="15" t="s">
        <v>46</v>
      </c>
      <c r="X91" s="15" t="s">
        <v>46</v>
      </c>
      <c r="Y91" s="15"/>
      <c r="Z91" s="15"/>
      <c r="AA91" s="15"/>
      <c r="AB91" s="15"/>
      <c r="AC91" s="15"/>
      <c r="AD91" s="15"/>
      <c r="AE91" s="15"/>
      <c r="AF91" s="15"/>
      <c r="AG91" s="15"/>
      <c r="AH91" s="15"/>
      <c r="AI91" s="15"/>
      <c r="AJ91" s="15"/>
      <c r="AK91" s="15"/>
      <c r="AL91" s="15"/>
      <c r="AM91" s="15"/>
      <c r="AN91" s="15"/>
      <c r="AO91" s="15"/>
      <c r="AP91" s="15"/>
      <c r="AQ91" s="15"/>
      <c r="AR91" s="15"/>
      <c r="AS91" s="10"/>
      <c r="AT91" s="10"/>
      <c r="AU91" s="10"/>
      <c r="AV91" s="10"/>
      <c r="AW91" s="10"/>
      <c r="AX91" s="10"/>
      <c r="AY91" s="10"/>
      <c r="AZ91" s="10"/>
      <c r="BA91" s="10"/>
      <c r="BB91" s="10"/>
      <c r="BC91" s="10"/>
      <c r="BD91" s="10"/>
      <c r="BE91" s="10"/>
      <c r="BF91" s="10"/>
      <c r="BG91" s="17"/>
    </row>
    <row r="92" spans="1:59" s="4" customFormat="1" ht="15" x14ac:dyDescent="0.45">
      <c r="A92" s="16"/>
      <c r="B92" s="10"/>
      <c r="C92" s="10">
        <v>3</v>
      </c>
      <c r="D92" s="11" t="s">
        <v>32</v>
      </c>
      <c r="E92" s="10">
        <v>1</v>
      </c>
      <c r="F92" s="10" t="s">
        <v>34</v>
      </c>
      <c r="G92" s="33">
        <f>N92</f>
        <v>300</v>
      </c>
      <c r="H92" s="12">
        <f>1*100*3</f>
        <v>300</v>
      </c>
      <c r="I92" s="12">
        <v>0</v>
      </c>
      <c r="J92" s="12">
        <v>0</v>
      </c>
      <c r="K92" s="12">
        <v>0</v>
      </c>
      <c r="L92" s="12">
        <v>0</v>
      </c>
      <c r="M92" s="12">
        <v>0</v>
      </c>
      <c r="N92" s="13">
        <f t="shared" si="148"/>
        <v>300</v>
      </c>
      <c r="O92" s="13">
        <f>E92*G92</f>
        <v>300</v>
      </c>
      <c r="P92" s="13"/>
      <c r="Q92" s="13"/>
      <c r="R92" s="13"/>
      <c r="S92" s="28">
        <f t="shared" si="149"/>
        <v>0</v>
      </c>
      <c r="T92" s="15"/>
      <c r="U92" s="15"/>
      <c r="V92" s="15"/>
      <c r="W92" s="15"/>
      <c r="X92" s="15" t="s">
        <v>46</v>
      </c>
      <c r="Y92" s="15"/>
      <c r="Z92" s="15"/>
      <c r="AA92" s="15"/>
      <c r="AB92" s="15"/>
      <c r="AC92" s="15"/>
      <c r="AD92" s="15"/>
      <c r="AE92" s="15"/>
      <c r="AF92" s="15"/>
      <c r="AG92" s="15"/>
      <c r="AH92" s="15"/>
      <c r="AI92" s="15"/>
      <c r="AJ92" s="15"/>
      <c r="AK92" s="15"/>
      <c r="AL92" s="15"/>
      <c r="AM92" s="15"/>
      <c r="AN92" s="15"/>
      <c r="AO92" s="15"/>
      <c r="AP92" s="15"/>
      <c r="AQ92" s="15"/>
      <c r="AR92" s="15"/>
      <c r="AS92" s="10"/>
      <c r="AT92" s="10"/>
      <c r="AU92" s="10"/>
      <c r="AV92" s="10"/>
      <c r="AW92" s="10"/>
      <c r="AX92" s="10"/>
      <c r="AY92" s="10"/>
      <c r="AZ92" s="10"/>
      <c r="BA92" s="10"/>
      <c r="BB92" s="10"/>
      <c r="BC92" s="10"/>
      <c r="BD92" s="10"/>
      <c r="BE92" s="10"/>
      <c r="BF92" s="10"/>
      <c r="BG92" s="17"/>
    </row>
    <row r="93" spans="1:59" s="4" customFormat="1" ht="15" x14ac:dyDescent="0.45">
      <c r="A93" s="16"/>
      <c r="B93" s="10"/>
      <c r="C93" s="10">
        <v>4</v>
      </c>
      <c r="D93" s="11" t="s">
        <v>33</v>
      </c>
      <c r="E93" s="10">
        <v>50</v>
      </c>
      <c r="F93" s="10" t="s">
        <v>40</v>
      </c>
      <c r="G93" s="33">
        <f>N93</f>
        <v>5</v>
      </c>
      <c r="H93" s="12">
        <v>0</v>
      </c>
      <c r="I93" s="12">
        <v>0</v>
      </c>
      <c r="J93" s="12">
        <v>0</v>
      </c>
      <c r="K93" s="12">
        <v>0</v>
      </c>
      <c r="L93" s="12">
        <v>5</v>
      </c>
      <c r="M93" s="12"/>
      <c r="N93" s="13">
        <f t="shared" si="148"/>
        <v>5</v>
      </c>
      <c r="O93" s="13">
        <f>E93*G93</f>
        <v>250</v>
      </c>
      <c r="P93" s="13"/>
      <c r="Q93" s="13"/>
      <c r="R93" s="13"/>
      <c r="S93" s="28">
        <f t="shared" si="149"/>
        <v>0</v>
      </c>
      <c r="T93" s="15"/>
      <c r="U93" s="15"/>
      <c r="V93" s="15"/>
      <c r="W93" s="15"/>
      <c r="X93" s="15"/>
      <c r="Y93" s="15" t="s">
        <v>46</v>
      </c>
      <c r="Z93" s="15"/>
      <c r="AA93" s="15"/>
      <c r="AB93" s="15"/>
      <c r="AC93" s="15"/>
      <c r="AD93" s="15"/>
      <c r="AE93" s="15"/>
      <c r="AF93" s="15"/>
      <c r="AG93" s="15"/>
      <c r="AH93" s="15"/>
      <c r="AI93" s="15"/>
      <c r="AJ93" s="15"/>
      <c r="AK93" s="15"/>
      <c r="AL93" s="15"/>
      <c r="AM93" s="15"/>
      <c r="AN93" s="15"/>
      <c r="AO93" s="15"/>
      <c r="AP93" s="15"/>
      <c r="AQ93" s="15"/>
      <c r="AR93" s="15"/>
      <c r="AS93" s="10"/>
      <c r="AT93" s="10"/>
      <c r="AU93" s="10"/>
      <c r="AV93" s="10"/>
      <c r="AW93" s="10"/>
      <c r="AX93" s="10"/>
      <c r="AY93" s="10"/>
      <c r="AZ93" s="10"/>
      <c r="BA93" s="10"/>
      <c r="BB93" s="10"/>
      <c r="BC93" s="10"/>
      <c r="BD93" s="10"/>
      <c r="BE93" s="10"/>
      <c r="BF93" s="10"/>
      <c r="BG93" s="17"/>
    </row>
    <row r="94" spans="1:59" s="1" customFormat="1" ht="15.4" thickBot="1" x14ac:dyDescent="0.45">
      <c r="A94" s="285"/>
      <c r="B94" s="286"/>
      <c r="C94" s="286"/>
      <c r="D94" s="42" t="s">
        <v>50</v>
      </c>
      <c r="E94" s="37"/>
      <c r="F94" s="38"/>
      <c r="G94" s="39"/>
      <c r="H94" s="40">
        <f>H82+H70+H58+H46+H34+H22+H10</f>
        <v>25200</v>
      </c>
      <c r="I94" s="40">
        <f t="shared" ref="I94:S94" si="150">I82+I70+I58+I46+I34+I22+I10</f>
        <v>7500</v>
      </c>
      <c r="J94" s="40">
        <f t="shared" si="150"/>
        <v>6500</v>
      </c>
      <c r="K94" s="40">
        <f t="shared" si="150"/>
        <v>6500</v>
      </c>
      <c r="L94" s="40">
        <f t="shared" si="150"/>
        <v>680</v>
      </c>
      <c r="M94" s="40">
        <f t="shared" si="150"/>
        <v>0</v>
      </c>
      <c r="N94" s="40">
        <f t="shared" si="150"/>
        <v>46380</v>
      </c>
      <c r="O94" s="40">
        <f t="shared" si="150"/>
        <v>47850</v>
      </c>
      <c r="P94" s="40">
        <f t="shared" si="150"/>
        <v>0</v>
      </c>
      <c r="Q94" s="40">
        <f t="shared" si="150"/>
        <v>0</v>
      </c>
      <c r="R94" s="40">
        <f t="shared" si="150"/>
        <v>0</v>
      </c>
      <c r="S94" s="40">
        <f t="shared" si="150"/>
        <v>0</v>
      </c>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41"/>
    </row>
    <row r="95" spans="1:59" s="1" customFormat="1" ht="15" x14ac:dyDescent="0.4">
      <c r="E95" s="6"/>
      <c r="F95" s="8"/>
      <c r="G95" s="31"/>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row>
    <row r="96" spans="1:59" s="1" customFormat="1" ht="15" x14ac:dyDescent="0.4">
      <c r="E96" s="6"/>
      <c r="F96" s="8"/>
      <c r="G96" s="31"/>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row>
    <row r="97" spans="5:58" s="1" customFormat="1" ht="15" x14ac:dyDescent="0.4">
      <c r="E97" s="6"/>
      <c r="F97" s="8"/>
      <c r="G97" s="31"/>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row>
    <row r="98" spans="5:58" s="1" customFormat="1" ht="15" x14ac:dyDescent="0.4">
      <c r="E98" s="6"/>
      <c r="F98" s="8"/>
      <c r="G98" s="31"/>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row>
    <row r="99" spans="5:58" s="1" customFormat="1" ht="15" x14ac:dyDescent="0.4">
      <c r="E99" s="6"/>
      <c r="F99" s="8"/>
      <c r="G99" s="31"/>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row>
    <row r="100" spans="5:58" s="1" customFormat="1" ht="15" x14ac:dyDescent="0.4">
      <c r="E100" s="6"/>
      <c r="F100" s="8"/>
      <c r="G100" s="31"/>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row>
    <row r="101" spans="5:58" s="1" customFormat="1" ht="15" x14ac:dyDescent="0.4">
      <c r="E101" s="6"/>
      <c r="F101" s="8"/>
      <c r="G101" s="31"/>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row>
    <row r="102" spans="5:58" s="1" customFormat="1" ht="15" x14ac:dyDescent="0.4">
      <c r="E102" s="6"/>
      <c r="F102" s="8"/>
      <c r="G102" s="31"/>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row>
    <row r="103" spans="5:58" s="1" customFormat="1" ht="15" x14ac:dyDescent="0.4">
      <c r="E103" s="6"/>
      <c r="F103" s="8"/>
      <c r="G103" s="31"/>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row>
    <row r="104" spans="5:58" s="1" customFormat="1" ht="15" x14ac:dyDescent="0.4">
      <c r="E104" s="6"/>
      <c r="F104" s="8"/>
      <c r="G104" s="31"/>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row>
    <row r="105" spans="5:58" s="1" customFormat="1" ht="15" x14ac:dyDescent="0.4">
      <c r="E105" s="6"/>
      <c r="F105" s="8"/>
      <c r="G105" s="31"/>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row>
    <row r="106" spans="5:58" s="1" customFormat="1" ht="15" x14ac:dyDescent="0.4">
      <c r="E106" s="6"/>
      <c r="F106" s="8"/>
      <c r="G106" s="31"/>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row>
    <row r="107" spans="5:58" s="1" customFormat="1" ht="15" x14ac:dyDescent="0.4">
      <c r="E107" s="6"/>
      <c r="F107" s="8"/>
      <c r="G107" s="31"/>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row>
    <row r="108" spans="5:58" s="1" customFormat="1" ht="15" x14ac:dyDescent="0.4">
      <c r="E108" s="6"/>
      <c r="F108" s="8"/>
      <c r="G108" s="31"/>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row>
    <row r="109" spans="5:58" s="1" customFormat="1" ht="15" x14ac:dyDescent="0.4">
      <c r="E109" s="6"/>
      <c r="F109" s="8"/>
      <c r="G109" s="31"/>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row>
    <row r="110" spans="5:58" s="1" customFormat="1" ht="15" x14ac:dyDescent="0.4">
      <c r="E110" s="6"/>
      <c r="F110" s="8"/>
      <c r="G110" s="31"/>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row>
    <row r="111" spans="5:58" s="1" customFormat="1" ht="15" x14ac:dyDescent="0.4">
      <c r="E111" s="6"/>
      <c r="F111" s="8"/>
      <c r="G111" s="31"/>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row>
    <row r="112" spans="5:58" s="1" customFormat="1" ht="15" x14ac:dyDescent="0.4">
      <c r="E112" s="6"/>
      <c r="F112" s="8"/>
      <c r="G112" s="31"/>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row>
    <row r="113" spans="5:58" s="1" customFormat="1" ht="15" x14ac:dyDescent="0.4">
      <c r="E113" s="6"/>
      <c r="F113" s="8"/>
      <c r="G113" s="31"/>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row>
    <row r="114" spans="5:58" s="1" customFormat="1" ht="15" x14ac:dyDescent="0.4">
      <c r="E114" s="6"/>
      <c r="F114" s="8"/>
      <c r="G114" s="31"/>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row>
    <row r="115" spans="5:58" s="1" customFormat="1" ht="15" x14ac:dyDescent="0.4">
      <c r="E115" s="6"/>
      <c r="F115" s="8"/>
      <c r="G115" s="31"/>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row>
    <row r="116" spans="5:58" s="1" customFormat="1" ht="15" x14ac:dyDescent="0.4">
      <c r="E116" s="6"/>
      <c r="F116" s="8"/>
      <c r="G116" s="31"/>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row>
    <row r="117" spans="5:58" s="1" customFormat="1" ht="15" x14ac:dyDescent="0.4">
      <c r="E117" s="6"/>
      <c r="F117" s="8"/>
      <c r="G117" s="31"/>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row>
    <row r="118" spans="5:58" s="1" customFormat="1" ht="15" x14ac:dyDescent="0.4">
      <c r="E118" s="6"/>
      <c r="F118" s="8"/>
      <c r="G118" s="31"/>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row>
    <row r="119" spans="5:58" s="1" customFormat="1" ht="15" x14ac:dyDescent="0.4">
      <c r="E119" s="6"/>
      <c r="F119" s="8"/>
      <c r="G119" s="31"/>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row>
    <row r="120" spans="5:58" s="1" customFormat="1" ht="15" x14ac:dyDescent="0.4">
      <c r="E120" s="6"/>
      <c r="F120" s="8"/>
      <c r="G120" s="31"/>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row>
    <row r="121" spans="5:58" s="1" customFormat="1" ht="15" x14ac:dyDescent="0.4">
      <c r="E121" s="6"/>
      <c r="F121" s="8"/>
      <c r="G121" s="31"/>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row>
    <row r="122" spans="5:58" s="1" customFormat="1" ht="15" x14ac:dyDescent="0.4">
      <c r="E122" s="6"/>
      <c r="F122" s="8"/>
      <c r="G122" s="31"/>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row>
    <row r="123" spans="5:58" s="1" customFormat="1" ht="15" x14ac:dyDescent="0.4">
      <c r="E123" s="6"/>
      <c r="F123" s="8"/>
      <c r="G123" s="31"/>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row>
    <row r="124" spans="5:58" s="1" customFormat="1" ht="15" x14ac:dyDescent="0.4">
      <c r="E124" s="6"/>
      <c r="F124" s="8"/>
      <c r="G124" s="31"/>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row>
    <row r="125" spans="5:58" s="1" customFormat="1" ht="15" x14ac:dyDescent="0.4">
      <c r="E125" s="6"/>
      <c r="F125" s="8"/>
      <c r="G125" s="31"/>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row>
    <row r="126" spans="5:58" s="1" customFormat="1" ht="15" x14ac:dyDescent="0.4">
      <c r="E126" s="6"/>
      <c r="F126" s="8"/>
      <c r="G126" s="31"/>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row>
  </sheetData>
  <mergeCells count="26">
    <mergeCell ref="BG7:BG9"/>
    <mergeCell ref="AR8:BC8"/>
    <mergeCell ref="Q8:Q9"/>
    <mergeCell ref="D7:D9"/>
    <mergeCell ref="E7:E9"/>
    <mergeCell ref="F7:F9"/>
    <mergeCell ref="AF8:AQ8"/>
    <mergeCell ref="P7:S7"/>
    <mergeCell ref="S8:S9"/>
    <mergeCell ref="H8:H9"/>
    <mergeCell ref="I8:I9"/>
    <mergeCell ref="M8:M9"/>
    <mergeCell ref="J8:J9"/>
    <mergeCell ref="K8:K9"/>
    <mergeCell ref="L8:L9"/>
    <mergeCell ref="O7:O9"/>
    <mergeCell ref="A94:C94"/>
    <mergeCell ref="P8:P9"/>
    <mergeCell ref="R8:R9"/>
    <mergeCell ref="N8:N9"/>
    <mergeCell ref="BD7:BF8"/>
    <mergeCell ref="T7:BC7"/>
    <mergeCell ref="T8:AE8"/>
    <mergeCell ref="A7:C9"/>
    <mergeCell ref="H7:N7"/>
    <mergeCell ref="G7:G9"/>
  </mergeCells>
  <pageMargins left="0.7" right="0.7" top="0.5" bottom="0.5" header="0.3" footer="0.3"/>
  <pageSetup paperSize="258" scale="27" fitToHeight="0" orientation="landscape" horizontalDpi="4294967293" verticalDpi="4294967293" r:id="rId1"/>
  <colBreaks count="1" manualBreakCount="1">
    <brk id="18" min="6" max="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zoomScale="80" zoomScaleNormal="80" workbookViewId="0">
      <selection activeCell="C16" sqref="C16"/>
    </sheetView>
  </sheetViews>
  <sheetFormatPr defaultRowHeight="14.25" x14ac:dyDescent="0.45"/>
  <cols>
    <col min="2" max="2" width="19.6640625" customWidth="1"/>
    <col min="3" max="3" width="15.53125" customWidth="1"/>
    <col min="4" max="4" width="15.6640625" customWidth="1"/>
    <col min="5" max="5" width="13.1328125" customWidth="1"/>
    <col min="6" max="6" width="14.46484375" customWidth="1"/>
  </cols>
  <sheetData>
    <row r="1" spans="1:6" ht="23.25" x14ac:dyDescent="0.7">
      <c r="A1" s="144" t="s">
        <v>127</v>
      </c>
    </row>
    <row r="2" spans="1:6" x14ac:dyDescent="0.45">
      <c r="A2" t="s">
        <v>139</v>
      </c>
      <c r="C2" s="303">
        <v>43261</v>
      </c>
      <c r="D2" s="303"/>
      <c r="E2" s="303"/>
      <c r="F2" s="303"/>
    </row>
    <row r="6" spans="1:6" x14ac:dyDescent="0.45">
      <c r="B6" s="219" t="s">
        <v>148</v>
      </c>
      <c r="C6" s="219"/>
      <c r="D6" s="219"/>
      <c r="E6" s="219"/>
      <c r="F6" s="219"/>
    </row>
    <row r="7" spans="1:6" x14ac:dyDescent="0.45">
      <c r="B7" s="220" t="s">
        <v>148</v>
      </c>
      <c r="C7" s="221" t="s">
        <v>1</v>
      </c>
      <c r="D7" s="219"/>
      <c r="E7" s="219"/>
      <c r="F7" s="219"/>
    </row>
    <row r="8" spans="1:6" x14ac:dyDescent="0.45">
      <c r="B8" s="222" t="s">
        <v>124</v>
      </c>
      <c r="C8" s="223">
        <f>MYCWP!G115</f>
        <v>3</v>
      </c>
      <c r="D8" s="219"/>
      <c r="E8" s="219"/>
      <c r="F8" s="219"/>
    </row>
    <row r="9" spans="1:6" x14ac:dyDescent="0.45">
      <c r="B9" s="222" t="s">
        <v>125</v>
      </c>
      <c r="C9" s="223">
        <f>MYCWP!G107</f>
        <v>9</v>
      </c>
      <c r="D9" s="219"/>
      <c r="E9" s="219"/>
      <c r="F9" s="219"/>
    </row>
    <row r="10" spans="1:6" x14ac:dyDescent="0.45">
      <c r="B10" s="222" t="s">
        <v>167</v>
      </c>
      <c r="C10" s="223">
        <f>MYCWP!G103</f>
        <v>26</v>
      </c>
      <c r="D10" s="219"/>
      <c r="E10" s="219"/>
      <c r="F10" s="219"/>
    </row>
    <row r="11" spans="1:6" hidden="1" x14ac:dyDescent="0.45">
      <c r="B11" s="222" t="s">
        <v>168</v>
      </c>
      <c r="C11" s="223">
        <f>MYCWP!G99</f>
        <v>33</v>
      </c>
      <c r="D11" s="219"/>
      <c r="E11" s="219"/>
      <c r="F11" s="219"/>
    </row>
    <row r="12" spans="1:6" x14ac:dyDescent="0.45">
      <c r="B12" s="224"/>
      <c r="C12" s="225"/>
      <c r="D12" s="219"/>
      <c r="E12" s="219"/>
      <c r="F12" s="219"/>
    </row>
    <row r="13" spans="1:6" x14ac:dyDescent="0.45">
      <c r="B13" s="219" t="s">
        <v>146</v>
      </c>
      <c r="C13" s="219"/>
      <c r="D13" s="219"/>
      <c r="E13" s="219"/>
      <c r="F13" s="219"/>
    </row>
    <row r="14" spans="1:6" ht="28.5" x14ac:dyDescent="0.45">
      <c r="B14" s="220" t="s">
        <v>124</v>
      </c>
      <c r="C14" s="221" t="s">
        <v>169</v>
      </c>
      <c r="D14" s="221" t="s">
        <v>140</v>
      </c>
      <c r="E14" s="221" t="s">
        <v>141</v>
      </c>
      <c r="F14" s="226" t="s">
        <v>147</v>
      </c>
    </row>
    <row r="15" spans="1:6" x14ac:dyDescent="0.45">
      <c r="B15" s="227" t="s">
        <v>142</v>
      </c>
      <c r="C15" s="228">
        <f>SUM(D15:F15)</f>
        <v>5</v>
      </c>
      <c r="D15" s="223">
        <f>COUNTIF(MYCWP!G13,2)+COUNTIF(MYCWP!G23,2)+COUNTIF(MYCWP!G27,2)+COUNTIF(MYCWP!G36,2)+COUNTIF(MYCWP!G41,2)</f>
        <v>1</v>
      </c>
      <c r="E15" s="223">
        <f>COUNTIF(MYCWP!G13,1)+COUNTIF(MYCWP!G23,1)+COUNTIF(MYCWP!G27,1)+COUNTIF(MYCWP!G36,1)+COUNTIF(MYCWP!G41,1)</f>
        <v>2</v>
      </c>
      <c r="F15" s="229">
        <f>COUNTIF(MYCWP!G13,0)+COUNTIF(MYCWP!G23,0)+COUNTIF(MYCWP!G27,0)+COUNTIF(MYCWP!G36,0)+COUNTIF(MYCWP!G41,0)</f>
        <v>2</v>
      </c>
    </row>
    <row r="16" spans="1:6" x14ac:dyDescent="0.45">
      <c r="B16" s="227" t="s">
        <v>143</v>
      </c>
      <c r="C16" s="228">
        <f t="shared" ref="C16:C18" si="0">SUM(D16:F16)</f>
        <v>6</v>
      </c>
      <c r="D16" s="223">
        <f>COUNTIF(MYCWP!G48,2)+COUNTIF(MYCWP!G57,2)+COUNTIF(MYCWP!G62,2)+COUNTIF(MYCWP!G66,2)+COUNTIF(MYCWP!G70,2)+COUNTIF(MYCWP!G73,2)</f>
        <v>2</v>
      </c>
      <c r="E16" s="223">
        <f>COUNTIF(MYCWP!G48,1)+COUNTIF(MYCWP!G57,1)+COUNTIF(MYCWP!G62,1)+COUNTIF(MYCWP!G66,1)+COUNTIF(MYCWP!G70,1)+COUNTIF(MYCWP!G73,1)</f>
        <v>4</v>
      </c>
      <c r="F16" s="229">
        <f>COUNTIF(MYCWP!G48,0)+COUNTIF(MYCWP!G57,0)+COUNTIF(MYCWP!G62,0)+COUNTIF(MYCWP!G66,0)+COUNTIF(MYCWP!G70,0)+COUNTIF(MYCWP!G73,0)</f>
        <v>0</v>
      </c>
    </row>
    <row r="17" spans="2:6" x14ac:dyDescent="0.45">
      <c r="B17" s="227" t="s">
        <v>144</v>
      </c>
      <c r="C17" s="228" t="e">
        <f t="shared" si="0"/>
        <v>#REF!</v>
      </c>
      <c r="D17" s="223" t="e">
        <f>COUNTIF(MYCWP!G78,2)+COUNTIF(MYCWP!G79,2)+COUNTIF(MYCWP!G86,2)+COUNTIF(MYCWP!#REF!,2)+COUNTIF(MYCWP!#REF!,2)</f>
        <v>#REF!</v>
      </c>
      <c r="E17" s="223" t="e">
        <f>COUNTIF(MYCWP!G78,1)+COUNTIF(MYCWP!G79,1)+COUNTIF(MYCWP!G86,1)+COUNTIF(MYCWP!#REF!,1)+COUNTIF(MYCWP!#REF!,1)</f>
        <v>#REF!</v>
      </c>
      <c r="F17" s="229" t="e">
        <f>COUNTIF(MYCWP!G78,0)+COUNTIF(MYCWP!G79,0)+COUNTIF(MYCWP!G86,0)+COUNTIF(MYCWP!#REF!,0)+COUNTIF(MYCWP!#REF!,0)</f>
        <v>#REF!</v>
      </c>
    </row>
    <row r="18" spans="2:6" x14ac:dyDescent="0.45">
      <c r="B18" s="227" t="s">
        <v>145</v>
      </c>
      <c r="C18" s="228" t="e">
        <f t="shared" si="0"/>
        <v>#REF!</v>
      </c>
      <c r="D18" s="223" t="e">
        <f>COUNTIF(MYCWP!#REF!,2)+COUNTIF(MYCWP!#REF!,2)</f>
        <v>#REF!</v>
      </c>
      <c r="E18" s="223" t="e">
        <f>COUNTIF(MYCWP!#REF!,1)+COUNTIF(MYCWP!#REF!,1)</f>
        <v>#REF!</v>
      </c>
      <c r="F18" s="229" t="e">
        <f>COUNTIF(MYCWP!#REF!,0)+COUNTIF(MYCWP!#REF!,0)</f>
        <v>#REF!</v>
      </c>
    </row>
    <row r="19" spans="2:6" x14ac:dyDescent="0.45">
      <c r="B19" s="227"/>
      <c r="C19" s="228"/>
      <c r="D19" s="223"/>
      <c r="E19" s="223"/>
      <c r="F19" s="229"/>
    </row>
    <row r="20" spans="2:6" x14ac:dyDescent="0.45">
      <c r="B20" s="227"/>
      <c r="C20" s="230" t="e">
        <f>SUM(C15:C19)</f>
        <v>#REF!</v>
      </c>
      <c r="D20" s="231" t="e">
        <f>SUM(D15:D19)</f>
        <v>#REF!</v>
      </c>
      <c r="E20" s="231" t="e">
        <f t="shared" ref="E20:F20" si="1">SUM(E15:E19)</f>
        <v>#REF!</v>
      </c>
      <c r="F20" s="231" t="e">
        <f t="shared" si="1"/>
        <v>#REF!</v>
      </c>
    </row>
    <row r="21" spans="2:6" x14ac:dyDescent="0.45">
      <c r="B21" s="232"/>
      <c r="C21" s="233"/>
      <c r="D21" s="234" t="e">
        <f>D20/C20</f>
        <v>#REF!</v>
      </c>
      <c r="E21" s="234" t="e">
        <f>E20/C20</f>
        <v>#REF!</v>
      </c>
      <c r="F21" s="234" t="e">
        <f>F20/C20</f>
        <v>#REF!</v>
      </c>
    </row>
    <row r="22" spans="2:6" s="145" customFormat="1" x14ac:dyDescent="0.45">
      <c r="B22" s="235"/>
      <c r="C22" s="235"/>
      <c r="D22" s="235"/>
      <c r="E22" s="235"/>
      <c r="F22" s="235"/>
    </row>
    <row r="23" spans="2:6" ht="43.5" customHeight="1" x14ac:dyDescent="0.45">
      <c r="B23" s="222" t="s">
        <v>124</v>
      </c>
      <c r="C23" s="236" t="s">
        <v>170</v>
      </c>
      <c r="D23" s="236" t="s">
        <v>140</v>
      </c>
      <c r="E23" s="236" t="s">
        <v>141</v>
      </c>
      <c r="F23" s="237" t="s">
        <v>147</v>
      </c>
    </row>
    <row r="24" spans="2:6" x14ac:dyDescent="0.45">
      <c r="B24" s="227" t="s">
        <v>142</v>
      </c>
      <c r="C24" s="228">
        <f>SUM(D24:F24)</f>
        <v>9</v>
      </c>
      <c r="D24" s="223">
        <f>COUNTIFS(MYCWP!D14:D45,"&gt;0",MYCWP!G14:G45,2)</f>
        <v>3</v>
      </c>
      <c r="E24" s="223">
        <f>COUNTIFS(MYCWP!D14:D45,"&gt;0",MYCWP!G14:G45,1)</f>
        <v>2</v>
      </c>
      <c r="F24" s="229">
        <f>COUNTIFS(MYCWP!D14:D45,"&gt;0",MYCWP!G14:G45,0)</f>
        <v>4</v>
      </c>
    </row>
    <row r="25" spans="2:6" x14ac:dyDescent="0.45">
      <c r="B25" s="227" t="s">
        <v>143</v>
      </c>
      <c r="C25" s="228">
        <f t="shared" ref="C25:C27" si="2">SUM(D25:F25)</f>
        <v>9</v>
      </c>
      <c r="D25" s="223">
        <f>COUNTIFS(MYCWP!D49:D75,"&gt;0",MYCWP!G49:G75,2)</f>
        <v>7</v>
      </c>
      <c r="E25" s="223">
        <f>COUNTIFS(MYCWP!D49:D75,"&gt;0",MYCWP!G49:G75,1)</f>
        <v>2</v>
      </c>
      <c r="F25" s="229">
        <f>COUNTIFS(MYCWP!D49:D75,"&gt;0",MYCWP!G49:G75,0)</f>
        <v>0</v>
      </c>
    </row>
    <row r="26" spans="2:6" x14ac:dyDescent="0.45">
      <c r="B26" s="227" t="s">
        <v>144</v>
      </c>
      <c r="C26" s="228">
        <f t="shared" si="2"/>
        <v>3</v>
      </c>
      <c r="D26" s="223">
        <f>COUNTIFS(MYCWP!D80:D90,"&gt;0",MYCWP!G80:G90,2)</f>
        <v>1</v>
      </c>
      <c r="E26" s="223">
        <f>COUNTIFS(MYCWP!D80:D90,"&gt;0",MYCWP!G80:G90,1)</f>
        <v>2</v>
      </c>
      <c r="F26" s="229">
        <f>COUNTIFS(MYCWP!D80:D90,"&gt;0",MYCWP!G80:G90,0)</f>
        <v>0</v>
      </c>
    </row>
    <row r="27" spans="2:6" x14ac:dyDescent="0.45">
      <c r="B27" s="227" t="s">
        <v>145</v>
      </c>
      <c r="C27" s="228" t="e">
        <f t="shared" si="2"/>
        <v>#REF!</v>
      </c>
      <c r="D27" s="223" t="e">
        <f>COUNTIFS(MYCWP!#REF!,"&gt;0",MYCWP!#REF!,2)</f>
        <v>#REF!</v>
      </c>
      <c r="E27" s="223" t="e">
        <f>COUNTIFS(MYCWP!#REF!,"&gt;0",MYCWP!#REF!,1)</f>
        <v>#REF!</v>
      </c>
      <c r="F27" s="229" t="e">
        <f>COUNTIFS(MYCWP!#REF!,"&gt;0",MYCWP!#REF!,0)</f>
        <v>#REF!</v>
      </c>
    </row>
    <row r="28" spans="2:6" x14ac:dyDescent="0.45">
      <c r="B28" s="227"/>
      <c r="C28" s="228"/>
      <c r="D28" s="223"/>
      <c r="E28" s="223"/>
      <c r="F28" s="229"/>
    </row>
    <row r="29" spans="2:6" x14ac:dyDescent="0.45">
      <c r="B29" s="227"/>
      <c r="C29" s="230" t="e">
        <f>SUM(C24:C28)</f>
        <v>#REF!</v>
      </c>
      <c r="D29" s="231" t="e">
        <f>SUM(D24:D28)</f>
        <v>#REF!</v>
      </c>
      <c r="E29" s="231" t="e">
        <f t="shared" ref="E29" si="3">SUM(E24:E28)</f>
        <v>#REF!</v>
      </c>
      <c r="F29" s="231" t="e">
        <f t="shared" ref="F29" si="4">SUM(F24:F28)</f>
        <v>#REF!</v>
      </c>
    </row>
    <row r="30" spans="2:6" x14ac:dyDescent="0.45">
      <c r="B30" s="232"/>
      <c r="C30" s="233"/>
      <c r="D30" s="234" t="e">
        <f>D29/C29</f>
        <v>#REF!</v>
      </c>
      <c r="E30" s="234" t="e">
        <f>E29/C29</f>
        <v>#REF!</v>
      </c>
      <c r="F30" s="234" t="e">
        <f>F29/C29</f>
        <v>#REF!</v>
      </c>
    </row>
    <row r="31" spans="2:6" x14ac:dyDescent="0.45">
      <c r="B31" s="219"/>
      <c r="C31" s="219"/>
      <c r="D31" s="219"/>
      <c r="E31" s="219"/>
      <c r="F31" s="219"/>
    </row>
    <row r="32" spans="2:6" x14ac:dyDescent="0.45">
      <c r="B32" s="219"/>
      <c r="C32" s="219"/>
      <c r="D32" s="219"/>
      <c r="E32" s="219"/>
      <c r="F32" s="219"/>
    </row>
    <row r="33" hidden="1" x14ac:dyDescent="0.45"/>
    <row r="34" hidden="1" x14ac:dyDescent="0.45"/>
    <row r="35" hidden="1" x14ac:dyDescent="0.45"/>
    <row r="36" hidden="1" x14ac:dyDescent="0.45"/>
    <row r="37" hidden="1" x14ac:dyDescent="0.45"/>
    <row r="38" hidden="1" x14ac:dyDescent="0.45"/>
    <row r="39" hidden="1" x14ac:dyDescent="0.45"/>
    <row r="40" hidden="1" x14ac:dyDescent="0.45"/>
    <row r="41" hidden="1" x14ac:dyDescent="0.45"/>
    <row r="167" spans="7:7" x14ac:dyDescent="0.45">
      <c r="G167" s="184">
        <f>Dashboard!F24</f>
        <v>4</v>
      </c>
    </row>
  </sheetData>
  <sheetProtection algorithmName="SHA-512" hashValue="vLxgoTfd7QcIHJHVIugWbMMnEqiRlv4IU8F2oYaVtegTSQ2VIHUsQWj7fFsx/y0noX1FHOuhZ43IBcYE6zjRQQ==" saltValue="of9RH83UODbXnFD19HdfUw==" spinCount="100000" sheet="1" scenarios="1"/>
  <mergeCells count="1">
    <mergeCell ref="C2:F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8"/>
  <sheetViews>
    <sheetView topLeftCell="A69" zoomScale="90" zoomScaleNormal="90" workbookViewId="0">
      <selection activeCell="A286" sqref="A286"/>
    </sheetView>
  </sheetViews>
  <sheetFormatPr defaultColWidth="9.33203125" defaultRowHeight="14.25" outlineLevelCol="1" x14ac:dyDescent="0.45"/>
  <cols>
    <col min="1" max="1" width="7.6640625" style="134" customWidth="1"/>
    <col min="2" max="2" width="7.33203125" style="134" customWidth="1"/>
    <col min="3" max="3" width="32.46484375" style="134" customWidth="1"/>
    <col min="4" max="4" width="46.6640625" style="134" customWidth="1" outlineLevel="1"/>
    <col min="5" max="5" width="45.53125" style="134" customWidth="1" outlineLevel="1"/>
    <col min="6" max="6" width="54.33203125" style="134" customWidth="1" outlineLevel="1"/>
    <col min="7" max="8" width="16.33203125" style="140" customWidth="1"/>
    <col min="9" max="13" width="19.86328125" style="140" customWidth="1"/>
    <col min="14" max="17" width="19.53125" style="140" customWidth="1"/>
    <col min="18" max="18" width="22.46484375" style="140" customWidth="1"/>
    <col min="19" max="19" width="43.1328125" style="134" customWidth="1"/>
    <col min="20" max="20" width="76.6640625" style="134" customWidth="1"/>
    <col min="21" max="21" width="115.86328125" style="120" customWidth="1"/>
    <col min="22" max="16384" width="9.33203125" style="120"/>
  </cols>
  <sheetData>
    <row r="1" spans="1:37" ht="25.5" x14ac:dyDescent="0.75">
      <c r="A1" s="119" t="s">
        <v>138</v>
      </c>
      <c r="B1" s="119"/>
      <c r="C1" s="119"/>
      <c r="D1" s="119"/>
      <c r="E1" s="119"/>
      <c r="F1" s="119"/>
      <c r="G1" s="135"/>
      <c r="H1" s="135"/>
      <c r="I1" s="135"/>
      <c r="J1" s="135"/>
      <c r="K1" s="135"/>
      <c r="L1" s="135"/>
      <c r="M1" s="135"/>
      <c r="N1" s="135"/>
      <c r="O1" s="135"/>
      <c r="P1" s="135"/>
      <c r="Q1" s="135"/>
      <c r="R1" s="135"/>
      <c r="S1" s="119"/>
      <c r="T1" s="119"/>
    </row>
    <row r="2" spans="1:37" s="121" customFormat="1" ht="23.25" x14ac:dyDescent="0.7">
      <c r="A2" s="113" t="str">
        <f>MYCWP!A2</f>
        <v>Project Title: IW R2R Project in Tuvalu</v>
      </c>
      <c r="B2" s="122"/>
      <c r="C2" s="122"/>
      <c r="D2" s="122"/>
      <c r="E2" s="122"/>
      <c r="F2" s="122"/>
      <c r="G2" s="136"/>
      <c r="H2" s="136"/>
      <c r="I2" s="136"/>
      <c r="J2" s="136"/>
      <c r="K2" s="136"/>
      <c r="L2" s="136"/>
      <c r="M2" s="136"/>
      <c r="N2" s="136"/>
      <c r="O2" s="136"/>
      <c r="P2" s="136"/>
      <c r="Q2" s="136"/>
      <c r="R2" s="136"/>
      <c r="S2" s="122"/>
      <c r="T2" s="122"/>
    </row>
    <row r="3" spans="1:37" customFormat="1" ht="17.25" x14ac:dyDescent="0.45">
      <c r="A3" s="113" t="str">
        <f>MYCWP!A3</f>
        <v>Implementing Partner: Ministry of Home Affairs &amp; Rural Development</v>
      </c>
      <c r="B3" s="114"/>
      <c r="D3" s="2"/>
      <c r="E3" s="2"/>
      <c r="F3" s="2"/>
      <c r="G3" s="146"/>
      <c r="H3" s="146"/>
      <c r="I3" s="146"/>
      <c r="J3" s="146"/>
      <c r="K3" s="146"/>
      <c r="L3" s="146"/>
      <c r="M3" s="146"/>
      <c r="N3" s="141"/>
      <c r="O3" s="142"/>
      <c r="P3" s="142"/>
      <c r="Q3" s="142"/>
      <c r="R3" s="137"/>
      <c r="S3" s="8"/>
      <c r="T3" s="8"/>
      <c r="U3" s="8"/>
      <c r="V3" s="8"/>
      <c r="W3" s="8"/>
      <c r="X3" s="8"/>
      <c r="Y3" s="8"/>
      <c r="Z3" s="8"/>
      <c r="AA3" s="8"/>
      <c r="AB3" s="8"/>
      <c r="AC3" s="8"/>
      <c r="AD3" s="8"/>
      <c r="AE3" s="8"/>
      <c r="AF3" s="8"/>
      <c r="AG3" s="8"/>
      <c r="AH3" s="8"/>
      <c r="AI3" s="8"/>
      <c r="AJ3" s="8"/>
      <c r="AK3" s="1"/>
    </row>
    <row r="4" spans="1:37" customFormat="1" ht="17.25" x14ac:dyDescent="0.45">
      <c r="A4" s="2" t="str">
        <f>MYCWP!A4</f>
        <v>Implementation Period: August 2019 to March 2020</v>
      </c>
      <c r="B4" s="115"/>
      <c r="D4" s="2"/>
      <c r="E4" s="2"/>
      <c r="F4" s="2"/>
      <c r="G4" s="146"/>
      <c r="H4" s="146"/>
      <c r="I4" s="146"/>
      <c r="J4" s="146"/>
      <c r="K4" s="146"/>
      <c r="L4" s="146"/>
      <c r="M4" s="146"/>
      <c r="N4" s="141"/>
      <c r="O4" s="142"/>
      <c r="P4" s="142"/>
      <c r="Q4" s="142"/>
      <c r="R4" s="137"/>
      <c r="S4" s="8"/>
      <c r="T4" s="8"/>
      <c r="U4" s="8"/>
      <c r="V4" s="8"/>
      <c r="W4" s="8"/>
      <c r="X4" s="8"/>
      <c r="Y4" s="8"/>
      <c r="Z4" s="8"/>
      <c r="AA4" s="8"/>
      <c r="AB4" s="8"/>
      <c r="AC4" s="8"/>
      <c r="AD4" s="8"/>
      <c r="AE4" s="8"/>
      <c r="AF4" s="8"/>
      <c r="AG4" s="8"/>
      <c r="AH4" s="8"/>
      <c r="AI4" s="8"/>
      <c r="AJ4" s="8"/>
      <c r="AK4" s="1"/>
    </row>
    <row r="5" spans="1:37" customFormat="1" ht="18" x14ac:dyDescent="0.55000000000000004">
      <c r="A5" s="2" t="s">
        <v>151</v>
      </c>
      <c r="B5" s="115"/>
      <c r="C5" s="206">
        <v>43247</v>
      </c>
      <c r="D5" s="2"/>
      <c r="E5" s="2"/>
      <c r="F5" s="2"/>
      <c r="G5" s="146"/>
      <c r="H5" s="146"/>
      <c r="I5" s="146"/>
      <c r="J5" s="146"/>
      <c r="K5" s="146"/>
      <c r="L5" s="146"/>
      <c r="M5" s="146"/>
      <c r="N5" s="141"/>
      <c r="O5" s="142"/>
      <c r="P5" s="142"/>
      <c r="Q5" s="142"/>
      <c r="R5" s="137"/>
      <c r="S5" s="8"/>
      <c r="T5" s="8"/>
      <c r="U5" s="8"/>
      <c r="V5" s="8"/>
      <c r="W5" s="8"/>
      <c r="X5" s="8"/>
      <c r="Y5" s="8"/>
      <c r="Z5" s="8"/>
      <c r="AA5" s="8"/>
      <c r="AB5" s="8"/>
      <c r="AC5" s="8"/>
      <c r="AD5" s="8"/>
      <c r="AE5" s="8"/>
      <c r="AF5" s="8"/>
      <c r="AG5" s="8"/>
      <c r="AH5" s="8"/>
      <c r="AI5" s="8"/>
      <c r="AJ5" s="8"/>
      <c r="AK5" s="1"/>
    </row>
    <row r="6" spans="1:37" customFormat="1" ht="18" x14ac:dyDescent="0.55000000000000004">
      <c r="A6" s="2" t="s">
        <v>152</v>
      </c>
      <c r="B6" s="115"/>
      <c r="C6" s="207" t="s">
        <v>206</v>
      </c>
      <c r="D6" s="2"/>
      <c r="E6" s="2"/>
      <c r="F6" s="2"/>
      <c r="G6" s="146"/>
      <c r="H6" s="146"/>
      <c r="I6" s="146"/>
      <c r="J6" s="146"/>
      <c r="K6" s="146"/>
      <c r="L6" s="146"/>
      <c r="M6" s="146"/>
      <c r="N6" s="141"/>
      <c r="O6" s="142"/>
      <c r="P6" s="142"/>
      <c r="Q6" s="142"/>
      <c r="R6" s="137"/>
      <c r="S6" s="8"/>
      <c r="T6" s="8"/>
      <c r="U6" s="8"/>
      <c r="V6" s="8"/>
      <c r="W6" s="8"/>
      <c r="X6" s="8"/>
      <c r="Y6" s="8"/>
      <c r="Z6" s="8"/>
      <c r="AA6" s="8"/>
      <c r="AB6" s="8"/>
      <c r="AC6" s="8"/>
      <c r="AD6" s="8"/>
      <c r="AE6" s="8"/>
      <c r="AF6" s="8"/>
      <c r="AG6" s="8"/>
      <c r="AH6" s="8"/>
      <c r="AI6" s="8"/>
      <c r="AJ6" s="8"/>
      <c r="AK6" s="1"/>
    </row>
    <row r="7" spans="1:37" ht="15.75" x14ac:dyDescent="0.5">
      <c r="A7" s="123"/>
      <c r="B7" s="123"/>
      <c r="C7" s="123"/>
      <c r="D7" s="123"/>
      <c r="E7" s="123"/>
      <c r="F7" s="123"/>
      <c r="G7" s="138"/>
      <c r="H7" s="138"/>
      <c r="I7" s="138"/>
      <c r="J7" s="138"/>
      <c r="K7" s="138"/>
      <c r="L7" s="138"/>
      <c r="M7" s="138"/>
      <c r="N7" s="138"/>
      <c r="O7" s="138"/>
      <c r="P7" s="138"/>
      <c r="Q7" s="138"/>
      <c r="R7" s="138"/>
      <c r="S7" s="123"/>
      <c r="T7" s="123"/>
    </row>
    <row r="8" spans="1:37" ht="15" customHeight="1" x14ac:dyDescent="0.45">
      <c r="A8" s="308" t="s">
        <v>128</v>
      </c>
      <c r="B8" s="312" t="s">
        <v>136</v>
      </c>
      <c r="C8" s="313"/>
      <c r="D8" s="326" t="s">
        <v>129</v>
      </c>
      <c r="E8" s="326" t="s">
        <v>130</v>
      </c>
      <c r="F8" s="326" t="s">
        <v>131</v>
      </c>
      <c r="G8" s="318" t="s">
        <v>154</v>
      </c>
      <c r="H8" s="318" t="s">
        <v>156</v>
      </c>
      <c r="I8" s="321" t="s">
        <v>149</v>
      </c>
      <c r="J8" s="322"/>
      <c r="K8" s="322"/>
      <c r="L8" s="322"/>
      <c r="M8" s="323"/>
      <c r="N8" s="327" t="s">
        <v>150</v>
      </c>
      <c r="O8" s="327"/>
      <c r="P8" s="327"/>
      <c r="Q8" s="327"/>
      <c r="R8" s="327"/>
      <c r="S8" s="318" t="s">
        <v>132</v>
      </c>
      <c r="T8" s="318" t="s">
        <v>133</v>
      </c>
      <c r="U8" s="318" t="s">
        <v>215</v>
      </c>
    </row>
    <row r="9" spans="1:37" ht="28.5" customHeight="1" x14ac:dyDescent="0.45">
      <c r="A9" s="309"/>
      <c r="B9" s="314"/>
      <c r="C9" s="315"/>
      <c r="D9" s="326"/>
      <c r="E9" s="326"/>
      <c r="F9" s="326"/>
      <c r="G9" s="319"/>
      <c r="H9" s="319"/>
      <c r="I9" s="306">
        <v>2017</v>
      </c>
      <c r="J9" s="306">
        <v>2018</v>
      </c>
      <c r="K9" s="306">
        <v>2019</v>
      </c>
      <c r="L9" s="306">
        <v>2020</v>
      </c>
      <c r="M9" s="306" t="s">
        <v>155</v>
      </c>
      <c r="N9" s="324">
        <v>2017</v>
      </c>
      <c r="O9" s="324">
        <v>2018</v>
      </c>
      <c r="P9" s="324">
        <v>2019</v>
      </c>
      <c r="Q9" s="324">
        <v>2020</v>
      </c>
      <c r="R9" s="324" t="s">
        <v>153</v>
      </c>
      <c r="S9" s="319"/>
      <c r="T9" s="319"/>
      <c r="U9" s="319"/>
    </row>
    <row r="10" spans="1:37" ht="28.5" customHeight="1" x14ac:dyDescent="0.45">
      <c r="A10" s="310"/>
      <c r="B10" s="316"/>
      <c r="C10" s="317"/>
      <c r="D10" s="245"/>
      <c r="E10" s="245"/>
      <c r="F10" s="245"/>
      <c r="G10" s="320"/>
      <c r="H10" s="320"/>
      <c r="I10" s="307"/>
      <c r="J10" s="307"/>
      <c r="K10" s="307"/>
      <c r="L10" s="307"/>
      <c r="M10" s="307"/>
      <c r="N10" s="325"/>
      <c r="O10" s="325"/>
      <c r="P10" s="325"/>
      <c r="Q10" s="325"/>
      <c r="R10" s="325"/>
      <c r="S10" s="320"/>
      <c r="T10" s="320"/>
      <c r="U10" s="320"/>
    </row>
    <row r="11" spans="1:37" ht="15.75" x14ac:dyDescent="0.5">
      <c r="A11" s="246" t="s">
        <v>137</v>
      </c>
      <c r="B11" s="247"/>
      <c r="C11" s="247"/>
      <c r="D11" s="247"/>
      <c r="E11" s="247"/>
      <c r="F11" s="247"/>
      <c r="G11" s="262"/>
      <c r="H11" s="262"/>
      <c r="I11" s="262"/>
      <c r="J11" s="262"/>
      <c r="K11" s="262"/>
      <c r="L11" s="262"/>
      <c r="M11" s="263"/>
      <c r="N11" s="263"/>
      <c r="O11" s="263"/>
      <c r="P11" s="263"/>
      <c r="Q11" s="263"/>
      <c r="R11" s="263"/>
      <c r="S11" s="124"/>
      <c r="T11" s="124"/>
      <c r="U11" s="125"/>
    </row>
    <row r="12" spans="1:37" ht="15.75" x14ac:dyDescent="0.45">
      <c r="A12" s="311"/>
      <c r="B12" s="304"/>
      <c r="C12" s="304"/>
      <c r="D12" s="249"/>
      <c r="E12" s="248"/>
      <c r="F12" s="249"/>
      <c r="G12" s="269"/>
      <c r="H12" s="147">
        <f>G12-R12</f>
        <v>0</v>
      </c>
      <c r="I12" s="147"/>
      <c r="J12" s="147"/>
      <c r="K12" s="147"/>
      <c r="L12" s="147"/>
      <c r="M12" s="147">
        <f>SUM(I12:L12)</f>
        <v>0</v>
      </c>
      <c r="N12" s="148">
        <v>0</v>
      </c>
      <c r="O12" s="148">
        <v>0</v>
      </c>
      <c r="P12" s="148">
        <v>0</v>
      </c>
      <c r="Q12" s="148">
        <v>0</v>
      </c>
      <c r="R12" s="148">
        <f>SUM(N12:Q12)</f>
        <v>0</v>
      </c>
      <c r="S12" s="128"/>
      <c r="T12" s="128"/>
      <c r="U12" s="125"/>
    </row>
    <row r="13" spans="1:37" ht="15.75" x14ac:dyDescent="0.45">
      <c r="A13" s="311"/>
      <c r="B13" s="304"/>
      <c r="C13" s="304"/>
      <c r="D13" s="249"/>
      <c r="E13" s="249"/>
      <c r="F13" s="249"/>
      <c r="G13" s="270"/>
      <c r="H13" s="147">
        <f t="shared" ref="H13:H75" si="0">G13-R13</f>
        <v>0</v>
      </c>
      <c r="I13" s="147"/>
      <c r="J13" s="147"/>
      <c r="K13" s="147"/>
      <c r="L13" s="147"/>
      <c r="M13" s="147">
        <f t="shared" ref="M13:M75" si="1">SUM(I13:L13)</f>
        <v>0</v>
      </c>
      <c r="N13" s="148">
        <v>0</v>
      </c>
      <c r="O13" s="148">
        <v>0</v>
      </c>
      <c r="P13" s="148">
        <v>0</v>
      </c>
      <c r="Q13" s="148">
        <v>0</v>
      </c>
      <c r="R13" s="148">
        <f t="shared" ref="R13:R75" si="2">SUM(N13:Q13)</f>
        <v>0</v>
      </c>
      <c r="S13" s="128"/>
      <c r="T13" s="143"/>
      <c r="U13" s="125"/>
    </row>
    <row r="14" spans="1:37" ht="15.75" x14ac:dyDescent="0.5">
      <c r="A14" s="246" t="s">
        <v>93</v>
      </c>
      <c r="B14" s="247"/>
      <c r="C14" s="247"/>
      <c r="D14" s="247"/>
      <c r="E14" s="247"/>
      <c r="F14" s="247"/>
      <c r="G14" s="271"/>
      <c r="H14" s="147">
        <f t="shared" si="0"/>
        <v>0</v>
      </c>
      <c r="I14" s="147"/>
      <c r="J14" s="147"/>
      <c r="K14" s="147"/>
      <c r="L14" s="147"/>
      <c r="M14" s="147">
        <f t="shared" si="1"/>
        <v>0</v>
      </c>
      <c r="N14" s="148">
        <v>0</v>
      </c>
      <c r="O14" s="148">
        <v>0</v>
      </c>
      <c r="P14" s="148">
        <v>0</v>
      </c>
      <c r="Q14" s="148">
        <v>0</v>
      </c>
      <c r="R14" s="148">
        <f t="shared" si="2"/>
        <v>0</v>
      </c>
      <c r="S14" s="124"/>
      <c r="T14" s="124"/>
      <c r="U14" s="125"/>
    </row>
    <row r="15" spans="1:37" s="127" customFormat="1" ht="113.45" customHeight="1" x14ac:dyDescent="0.45">
      <c r="A15" s="249">
        <v>1.1000000000000001</v>
      </c>
      <c r="B15" s="304" t="s">
        <v>218</v>
      </c>
      <c r="C15" s="304"/>
      <c r="D15" s="250"/>
      <c r="E15" s="250"/>
      <c r="F15" s="250"/>
      <c r="G15" s="271"/>
      <c r="H15" s="147">
        <f t="shared" si="0"/>
        <v>0</v>
      </c>
      <c r="I15" s="147"/>
      <c r="J15" s="147"/>
      <c r="K15" s="147"/>
      <c r="L15" s="147"/>
      <c r="M15" s="147">
        <f t="shared" si="1"/>
        <v>0</v>
      </c>
      <c r="N15" s="148">
        <v>0</v>
      </c>
      <c r="O15" s="148">
        <v>0</v>
      </c>
      <c r="P15" s="148">
        <v>0</v>
      </c>
      <c r="Q15" s="148">
        <v>0</v>
      </c>
      <c r="R15" s="148">
        <f t="shared" si="2"/>
        <v>0</v>
      </c>
      <c r="S15" s="188"/>
      <c r="T15" s="189"/>
      <c r="U15" s="126"/>
    </row>
    <row r="16" spans="1:37" s="127" customFormat="1" ht="183.6" customHeight="1" x14ac:dyDescent="0.45">
      <c r="A16" s="305" t="s">
        <v>125</v>
      </c>
      <c r="B16" s="256" t="s">
        <v>126</v>
      </c>
      <c r="C16" s="276" t="s">
        <v>290</v>
      </c>
      <c r="D16" s="250"/>
      <c r="E16" s="250"/>
      <c r="F16" s="250"/>
      <c r="G16" s="272"/>
      <c r="H16" s="147">
        <f t="shared" si="0"/>
        <v>0</v>
      </c>
      <c r="I16" s="147"/>
      <c r="J16" s="147"/>
      <c r="K16" s="147"/>
      <c r="L16" s="147"/>
      <c r="M16" s="147">
        <f t="shared" si="1"/>
        <v>0</v>
      </c>
      <c r="N16" s="148">
        <v>0</v>
      </c>
      <c r="O16" s="148">
        <v>0</v>
      </c>
      <c r="P16" s="148">
        <v>0</v>
      </c>
      <c r="Q16" s="148">
        <v>0</v>
      </c>
      <c r="R16" s="148">
        <f t="shared" si="2"/>
        <v>0</v>
      </c>
      <c r="S16" s="243"/>
      <c r="T16" s="242"/>
      <c r="U16" s="244"/>
    </row>
    <row r="17" spans="1:21" s="127" customFormat="1" ht="89.45" customHeight="1" x14ac:dyDescent="0.45">
      <c r="A17" s="305"/>
      <c r="B17" s="249" t="s">
        <v>85</v>
      </c>
      <c r="C17" s="249"/>
      <c r="D17" s="250"/>
      <c r="E17" s="253"/>
      <c r="F17" s="250"/>
      <c r="G17" s="271"/>
      <c r="H17" s="147">
        <f t="shared" si="0"/>
        <v>0</v>
      </c>
      <c r="I17" s="147"/>
      <c r="J17" s="147"/>
      <c r="K17" s="147"/>
      <c r="L17" s="147"/>
      <c r="M17" s="147">
        <f t="shared" si="1"/>
        <v>0</v>
      </c>
      <c r="N17" s="148">
        <v>0</v>
      </c>
      <c r="O17" s="148">
        <v>0</v>
      </c>
      <c r="P17" s="148">
        <v>0</v>
      </c>
      <c r="Q17" s="148">
        <v>0</v>
      </c>
      <c r="R17" s="148">
        <f t="shared" si="2"/>
        <v>0</v>
      </c>
      <c r="S17" s="191"/>
      <c r="T17" s="193"/>
      <c r="U17" s="192"/>
    </row>
    <row r="18" spans="1:21" s="127" customFormat="1" ht="113.45" customHeight="1" x14ac:dyDescent="0.45">
      <c r="A18" s="255">
        <v>1.2</v>
      </c>
      <c r="B18" s="304" t="s">
        <v>222</v>
      </c>
      <c r="C18" s="304"/>
      <c r="D18" s="250"/>
      <c r="E18" s="250"/>
      <c r="F18" s="251"/>
      <c r="G18" s="272"/>
      <c r="H18" s="147">
        <f t="shared" si="0"/>
        <v>0</v>
      </c>
      <c r="I18" s="147"/>
      <c r="J18" s="147"/>
      <c r="K18" s="147"/>
      <c r="L18" s="147"/>
      <c r="M18" s="147">
        <f t="shared" si="1"/>
        <v>0</v>
      </c>
      <c r="N18" s="148">
        <v>0</v>
      </c>
      <c r="O18" s="148">
        <v>0</v>
      </c>
      <c r="P18" s="148">
        <v>0</v>
      </c>
      <c r="Q18" s="148">
        <v>0</v>
      </c>
      <c r="R18" s="148">
        <f t="shared" si="2"/>
        <v>0</v>
      </c>
      <c r="S18" s="194"/>
      <c r="T18" s="193"/>
      <c r="U18" s="192"/>
    </row>
    <row r="19" spans="1:21" s="127" customFormat="1" ht="198.6" customHeight="1" x14ac:dyDescent="0.45">
      <c r="A19" s="305" t="s">
        <v>171</v>
      </c>
      <c r="B19" s="249" t="s">
        <v>172</v>
      </c>
      <c r="C19" s="250"/>
      <c r="D19" s="250"/>
      <c r="E19" s="249"/>
      <c r="F19" s="251"/>
      <c r="G19" s="271"/>
      <c r="H19" s="147">
        <f t="shared" si="0"/>
        <v>0</v>
      </c>
      <c r="I19" s="147"/>
      <c r="J19" s="147"/>
      <c r="K19" s="147"/>
      <c r="L19" s="147"/>
      <c r="M19" s="147">
        <f t="shared" si="1"/>
        <v>0</v>
      </c>
      <c r="N19" s="148">
        <v>0</v>
      </c>
      <c r="O19" s="148">
        <v>0</v>
      </c>
      <c r="P19" s="148">
        <v>0</v>
      </c>
      <c r="Q19" s="148">
        <v>0</v>
      </c>
      <c r="R19" s="148">
        <f t="shared" si="2"/>
        <v>0</v>
      </c>
      <c r="S19" s="190"/>
      <c r="T19" s="185"/>
      <c r="U19" s="126"/>
    </row>
    <row r="20" spans="1:21" s="127" customFormat="1" ht="15.75" x14ac:dyDescent="0.4">
      <c r="A20" s="305"/>
      <c r="B20" s="256" t="s">
        <v>173</v>
      </c>
      <c r="C20" s="252"/>
      <c r="D20" s="250"/>
      <c r="E20" s="253"/>
      <c r="F20" s="254"/>
      <c r="G20" s="272"/>
      <c r="H20" s="147">
        <f t="shared" si="0"/>
        <v>0</v>
      </c>
      <c r="I20" s="147"/>
      <c r="J20" s="147"/>
      <c r="K20" s="147"/>
      <c r="L20" s="147"/>
      <c r="M20" s="147">
        <f t="shared" si="1"/>
        <v>0</v>
      </c>
      <c r="N20" s="148">
        <v>0</v>
      </c>
      <c r="O20" s="148">
        <v>0</v>
      </c>
      <c r="P20" s="148">
        <v>0</v>
      </c>
      <c r="Q20" s="148">
        <v>0</v>
      </c>
      <c r="R20" s="148">
        <f t="shared" si="2"/>
        <v>0</v>
      </c>
      <c r="S20" s="190"/>
      <c r="T20" s="128"/>
      <c r="U20" s="126"/>
    </row>
    <row r="21" spans="1:21" s="127" customFormat="1" ht="54" customHeight="1" x14ac:dyDescent="0.45">
      <c r="A21" s="255">
        <v>1.3</v>
      </c>
      <c r="B21" s="304"/>
      <c r="C21" s="304"/>
      <c r="D21" s="250"/>
      <c r="E21" s="250"/>
      <c r="F21" s="250"/>
      <c r="G21" s="272"/>
      <c r="H21" s="147">
        <f t="shared" si="0"/>
        <v>0</v>
      </c>
      <c r="I21" s="147"/>
      <c r="J21" s="147"/>
      <c r="K21" s="147"/>
      <c r="L21" s="147"/>
      <c r="M21" s="147">
        <f t="shared" si="1"/>
        <v>0</v>
      </c>
      <c r="N21" s="148">
        <v>0</v>
      </c>
      <c r="O21" s="148">
        <v>0</v>
      </c>
      <c r="P21" s="148">
        <v>0</v>
      </c>
      <c r="Q21" s="148">
        <v>0</v>
      </c>
      <c r="R21" s="148">
        <f t="shared" si="2"/>
        <v>0</v>
      </c>
      <c r="S21" s="190"/>
      <c r="T21" s="128"/>
      <c r="U21" s="126"/>
    </row>
    <row r="22" spans="1:21" s="127" customFormat="1" ht="49.5" customHeight="1" x14ac:dyDescent="0.4">
      <c r="A22" s="305" t="s">
        <v>171</v>
      </c>
      <c r="B22" s="256" t="s">
        <v>213</v>
      </c>
      <c r="C22" s="252"/>
      <c r="D22" s="250"/>
      <c r="E22" s="253"/>
      <c r="F22" s="254"/>
      <c r="G22" s="272"/>
      <c r="H22" s="147">
        <f t="shared" si="0"/>
        <v>0</v>
      </c>
      <c r="I22" s="147"/>
      <c r="J22" s="147"/>
      <c r="K22" s="147"/>
      <c r="L22" s="147"/>
      <c r="M22" s="147">
        <f t="shared" si="1"/>
        <v>0</v>
      </c>
      <c r="N22" s="148">
        <v>0</v>
      </c>
      <c r="O22" s="148">
        <v>0</v>
      </c>
      <c r="P22" s="148">
        <v>0</v>
      </c>
      <c r="Q22" s="148">
        <v>0</v>
      </c>
      <c r="R22" s="148">
        <f t="shared" si="2"/>
        <v>0</v>
      </c>
      <c r="S22" s="190"/>
      <c r="T22" s="128"/>
      <c r="U22" s="126"/>
    </row>
    <row r="23" spans="1:21" s="127" customFormat="1" ht="74.25" customHeight="1" x14ac:dyDescent="0.4">
      <c r="A23" s="305"/>
      <c r="B23" s="256" t="s">
        <v>214</v>
      </c>
      <c r="C23" s="252"/>
      <c r="D23" s="250"/>
      <c r="E23" s="253"/>
      <c r="F23" s="254"/>
      <c r="G23" s="272"/>
      <c r="H23" s="147">
        <f t="shared" si="0"/>
        <v>0</v>
      </c>
      <c r="I23" s="147"/>
      <c r="J23" s="147"/>
      <c r="K23" s="147"/>
      <c r="L23" s="147"/>
      <c r="M23" s="147">
        <f t="shared" si="1"/>
        <v>0</v>
      </c>
      <c r="N23" s="148">
        <v>0</v>
      </c>
      <c r="O23" s="148">
        <v>0</v>
      </c>
      <c r="P23" s="148">
        <v>0</v>
      </c>
      <c r="Q23" s="148">
        <v>0</v>
      </c>
      <c r="R23" s="148">
        <f t="shared" si="2"/>
        <v>0</v>
      </c>
      <c r="S23" s="190"/>
      <c r="T23" s="128"/>
      <c r="U23" s="126"/>
    </row>
    <row r="24" spans="1:21" s="127" customFormat="1" ht="159.6" customHeight="1" x14ac:dyDescent="0.45">
      <c r="A24" s="255">
        <v>2.1</v>
      </c>
      <c r="B24" s="304"/>
      <c r="C24" s="304"/>
      <c r="D24" s="251"/>
      <c r="E24" s="249"/>
      <c r="F24" s="249"/>
      <c r="G24" s="273"/>
      <c r="H24" s="147">
        <f t="shared" si="0"/>
        <v>0</v>
      </c>
      <c r="I24" s="147"/>
      <c r="J24" s="147"/>
      <c r="K24" s="147"/>
      <c r="L24" s="147"/>
      <c r="M24" s="147">
        <f t="shared" si="1"/>
        <v>0</v>
      </c>
      <c r="N24" s="148">
        <v>0</v>
      </c>
      <c r="O24" s="148">
        <v>0</v>
      </c>
      <c r="P24" s="148">
        <v>0</v>
      </c>
      <c r="Q24" s="148">
        <v>0</v>
      </c>
      <c r="R24" s="148">
        <f t="shared" si="2"/>
        <v>0</v>
      </c>
      <c r="S24" s="128"/>
      <c r="T24" s="128"/>
      <c r="U24" s="126"/>
    </row>
    <row r="25" spans="1:21" s="127" customFormat="1" ht="138" customHeight="1" x14ac:dyDescent="0.45">
      <c r="A25" s="255" t="s">
        <v>125</v>
      </c>
      <c r="B25" s="256" t="s">
        <v>174</v>
      </c>
      <c r="C25" s="250"/>
      <c r="D25" s="250"/>
      <c r="E25" s="250"/>
      <c r="F25" s="249"/>
      <c r="G25" s="273"/>
      <c r="H25" s="147">
        <f t="shared" si="0"/>
        <v>0</v>
      </c>
      <c r="I25" s="147"/>
      <c r="J25" s="147"/>
      <c r="K25" s="147"/>
      <c r="L25" s="147"/>
      <c r="M25" s="147">
        <f t="shared" si="1"/>
        <v>0</v>
      </c>
      <c r="N25" s="148">
        <v>0</v>
      </c>
      <c r="O25" s="148">
        <v>0</v>
      </c>
      <c r="P25" s="148">
        <v>0</v>
      </c>
      <c r="Q25" s="148">
        <v>0</v>
      </c>
      <c r="R25" s="148">
        <f t="shared" si="2"/>
        <v>0</v>
      </c>
      <c r="S25" s="190"/>
      <c r="T25" s="128"/>
      <c r="U25" s="126"/>
    </row>
    <row r="26" spans="1:21" s="127" customFormat="1" ht="102" customHeight="1" x14ac:dyDescent="0.45">
      <c r="A26" s="255">
        <v>2.2000000000000002</v>
      </c>
      <c r="B26" s="304"/>
      <c r="C26" s="304"/>
      <c r="D26" s="250"/>
      <c r="E26" s="249"/>
      <c r="F26" s="249"/>
      <c r="G26" s="272"/>
      <c r="H26" s="147">
        <f t="shared" si="0"/>
        <v>0</v>
      </c>
      <c r="I26" s="147"/>
      <c r="J26" s="147"/>
      <c r="K26" s="147"/>
      <c r="L26" s="147"/>
      <c r="M26" s="147">
        <f t="shared" si="1"/>
        <v>0</v>
      </c>
      <c r="N26" s="148">
        <v>0</v>
      </c>
      <c r="O26" s="148">
        <v>0</v>
      </c>
      <c r="P26" s="148">
        <v>0</v>
      </c>
      <c r="Q26" s="148">
        <v>0</v>
      </c>
      <c r="R26" s="148">
        <f t="shared" si="2"/>
        <v>0</v>
      </c>
      <c r="S26" s="128"/>
      <c r="T26" s="128"/>
      <c r="U26" s="126"/>
    </row>
    <row r="27" spans="1:21" s="127" customFormat="1" ht="205.25" customHeight="1" x14ac:dyDescent="0.45">
      <c r="A27" s="305" t="s">
        <v>125</v>
      </c>
      <c r="B27" s="256" t="s">
        <v>175</v>
      </c>
      <c r="C27" s="250"/>
      <c r="D27" s="250"/>
      <c r="E27" s="249"/>
      <c r="F27" s="250"/>
      <c r="G27" s="272"/>
      <c r="H27" s="147">
        <f t="shared" si="0"/>
        <v>0</v>
      </c>
      <c r="I27" s="147"/>
      <c r="J27" s="147"/>
      <c r="K27" s="147"/>
      <c r="L27" s="147"/>
      <c r="M27" s="147">
        <f t="shared" si="1"/>
        <v>0</v>
      </c>
      <c r="N27" s="148">
        <v>0</v>
      </c>
      <c r="O27" s="148">
        <v>0</v>
      </c>
      <c r="P27" s="148">
        <v>0</v>
      </c>
      <c r="Q27" s="148">
        <v>0</v>
      </c>
      <c r="R27" s="148">
        <f t="shared" si="2"/>
        <v>0</v>
      </c>
      <c r="S27" s="128"/>
      <c r="T27" s="128"/>
      <c r="U27" s="126"/>
    </row>
    <row r="28" spans="1:21" s="127" customFormat="1" ht="221" customHeight="1" x14ac:dyDescent="0.45">
      <c r="A28" s="305"/>
      <c r="B28" s="249" t="s">
        <v>176</v>
      </c>
      <c r="C28" s="250"/>
      <c r="D28" s="250"/>
      <c r="E28" s="249"/>
      <c r="F28" s="249"/>
      <c r="G28" s="271"/>
      <c r="H28" s="147">
        <f t="shared" si="0"/>
        <v>0</v>
      </c>
      <c r="I28" s="147"/>
      <c r="J28" s="147"/>
      <c r="K28" s="147"/>
      <c r="L28" s="147"/>
      <c r="M28" s="147">
        <f t="shared" si="1"/>
        <v>0</v>
      </c>
      <c r="N28" s="148">
        <v>0</v>
      </c>
      <c r="O28" s="148">
        <v>0</v>
      </c>
      <c r="P28" s="148">
        <v>0</v>
      </c>
      <c r="Q28" s="148">
        <v>0</v>
      </c>
      <c r="R28" s="148">
        <f t="shared" si="2"/>
        <v>0</v>
      </c>
      <c r="S28" s="190"/>
      <c r="T28" s="186"/>
      <c r="U28" s="126"/>
    </row>
    <row r="29" spans="1:21" s="127" customFormat="1" ht="44.25" customHeight="1" x14ac:dyDescent="0.45">
      <c r="A29" s="305"/>
      <c r="B29" s="332" t="s">
        <v>177</v>
      </c>
      <c r="C29" s="304"/>
      <c r="D29" s="304"/>
      <c r="E29" s="304"/>
      <c r="F29" s="304"/>
      <c r="G29" s="272"/>
      <c r="H29" s="147">
        <f t="shared" si="0"/>
        <v>0</v>
      </c>
      <c r="I29" s="147"/>
      <c r="J29" s="147"/>
      <c r="K29" s="147"/>
      <c r="L29" s="147"/>
      <c r="M29" s="147">
        <f t="shared" si="1"/>
        <v>0</v>
      </c>
      <c r="N29" s="148">
        <v>0</v>
      </c>
      <c r="O29" s="148">
        <v>0</v>
      </c>
      <c r="P29" s="148">
        <v>0</v>
      </c>
      <c r="Q29" s="148">
        <v>0</v>
      </c>
      <c r="R29" s="148">
        <f t="shared" si="2"/>
        <v>0</v>
      </c>
      <c r="S29" s="328"/>
      <c r="T29" s="330"/>
      <c r="U29" s="126"/>
    </row>
    <row r="30" spans="1:21" s="127" customFormat="1" ht="116.45" customHeight="1" x14ac:dyDescent="0.45">
      <c r="A30" s="305"/>
      <c r="B30" s="332"/>
      <c r="C30" s="304"/>
      <c r="D30" s="304"/>
      <c r="E30" s="304"/>
      <c r="F30" s="304"/>
      <c r="G30" s="273"/>
      <c r="H30" s="147">
        <f t="shared" si="0"/>
        <v>0</v>
      </c>
      <c r="I30" s="147"/>
      <c r="J30" s="147"/>
      <c r="K30" s="147"/>
      <c r="L30" s="147"/>
      <c r="M30" s="147">
        <f t="shared" si="1"/>
        <v>0</v>
      </c>
      <c r="N30" s="148">
        <v>0</v>
      </c>
      <c r="O30" s="148">
        <v>0</v>
      </c>
      <c r="P30" s="148">
        <v>0</v>
      </c>
      <c r="Q30" s="148">
        <v>0</v>
      </c>
      <c r="R30" s="148">
        <f t="shared" si="2"/>
        <v>0</v>
      </c>
      <c r="S30" s="329"/>
      <c r="T30" s="331"/>
      <c r="U30" s="126"/>
    </row>
    <row r="31" spans="1:21" s="130" customFormat="1" ht="161.44999999999999" customHeight="1" x14ac:dyDescent="0.45">
      <c r="A31" s="305"/>
      <c r="B31" s="257" t="s">
        <v>178</v>
      </c>
      <c r="C31" s="250"/>
      <c r="D31" s="258"/>
      <c r="E31" s="258"/>
      <c r="F31" s="251"/>
      <c r="G31" s="274"/>
      <c r="H31" s="147">
        <f t="shared" si="0"/>
        <v>0</v>
      </c>
      <c r="I31" s="147"/>
      <c r="J31" s="147"/>
      <c r="K31" s="147"/>
      <c r="L31" s="147"/>
      <c r="M31" s="147">
        <f t="shared" si="1"/>
        <v>0</v>
      </c>
      <c r="N31" s="148">
        <v>0</v>
      </c>
      <c r="O31" s="148">
        <v>0</v>
      </c>
      <c r="P31" s="148">
        <v>0</v>
      </c>
      <c r="Q31" s="148">
        <v>0</v>
      </c>
      <c r="R31" s="148">
        <f t="shared" si="2"/>
        <v>0</v>
      </c>
      <c r="S31" s="199"/>
      <c r="T31" s="198"/>
      <c r="U31" s="196"/>
    </row>
    <row r="32" spans="1:21" s="127" customFormat="1" ht="15.75" hidden="1" x14ac:dyDescent="0.45">
      <c r="A32" s="259" t="s">
        <v>66</v>
      </c>
      <c r="B32" s="260"/>
      <c r="C32" s="260"/>
      <c r="D32" s="260"/>
      <c r="E32" s="260"/>
      <c r="F32" s="260"/>
      <c r="G32" s="275"/>
      <c r="H32" s="147">
        <f t="shared" si="0"/>
        <v>0</v>
      </c>
      <c r="I32" s="147"/>
      <c r="J32" s="147"/>
      <c r="K32" s="147"/>
      <c r="L32" s="147"/>
      <c r="M32" s="147">
        <f t="shared" si="1"/>
        <v>0</v>
      </c>
      <c r="N32" s="148">
        <v>0</v>
      </c>
      <c r="O32" s="148">
        <v>0</v>
      </c>
      <c r="P32" s="148">
        <v>0</v>
      </c>
      <c r="Q32" s="148">
        <v>0</v>
      </c>
      <c r="R32" s="148">
        <f t="shared" si="2"/>
        <v>0</v>
      </c>
      <c r="S32" s="131"/>
      <c r="T32" s="131"/>
      <c r="U32" s="197"/>
    </row>
    <row r="33" spans="1:21" s="127" customFormat="1" ht="15.75" hidden="1" x14ac:dyDescent="0.45">
      <c r="A33" s="255"/>
      <c r="B33" s="260"/>
      <c r="C33" s="260"/>
      <c r="D33" s="260"/>
      <c r="E33" s="260"/>
      <c r="F33" s="260"/>
      <c r="G33" s="275"/>
      <c r="H33" s="147">
        <f t="shared" si="0"/>
        <v>0</v>
      </c>
      <c r="I33" s="147"/>
      <c r="J33" s="147"/>
      <c r="K33" s="147"/>
      <c r="L33" s="147"/>
      <c r="M33" s="147">
        <f t="shared" si="1"/>
        <v>0</v>
      </c>
      <c r="N33" s="148">
        <v>0</v>
      </c>
      <c r="O33" s="148">
        <v>0</v>
      </c>
      <c r="P33" s="148">
        <v>0</v>
      </c>
      <c r="Q33" s="148">
        <v>0</v>
      </c>
      <c r="R33" s="148">
        <f t="shared" si="2"/>
        <v>0</v>
      </c>
      <c r="S33" s="131"/>
      <c r="T33" s="131"/>
      <c r="U33" s="197"/>
    </row>
    <row r="34" spans="1:21" s="127" customFormat="1" ht="86.25" hidden="1" customHeight="1" x14ac:dyDescent="0.45">
      <c r="A34" s="255" t="s">
        <v>126</v>
      </c>
      <c r="B34" s="304" t="s">
        <v>134</v>
      </c>
      <c r="C34" s="304"/>
      <c r="D34" s="249"/>
      <c r="E34" s="249"/>
      <c r="F34" s="249"/>
      <c r="G34" s="271"/>
      <c r="H34" s="147">
        <f t="shared" si="0"/>
        <v>0</v>
      </c>
      <c r="I34" s="147"/>
      <c r="J34" s="147"/>
      <c r="K34" s="147"/>
      <c r="L34" s="147"/>
      <c r="M34" s="147">
        <f t="shared" si="1"/>
        <v>0</v>
      </c>
      <c r="N34" s="148">
        <v>0</v>
      </c>
      <c r="O34" s="148">
        <v>0</v>
      </c>
      <c r="P34" s="148">
        <v>0</v>
      </c>
      <c r="Q34" s="148">
        <v>0</v>
      </c>
      <c r="R34" s="148">
        <f t="shared" si="2"/>
        <v>0</v>
      </c>
      <c r="S34" s="187"/>
      <c r="T34" s="187"/>
      <c r="U34" s="197"/>
    </row>
    <row r="35" spans="1:21" s="127" customFormat="1" ht="86.25" hidden="1" customHeight="1" x14ac:dyDescent="0.45">
      <c r="A35" s="255" t="s">
        <v>85</v>
      </c>
      <c r="B35" s="304" t="s">
        <v>84</v>
      </c>
      <c r="C35" s="304"/>
      <c r="D35" s="249"/>
      <c r="E35" s="249"/>
      <c r="F35" s="249"/>
      <c r="G35" s="271"/>
      <c r="H35" s="147">
        <f t="shared" si="0"/>
        <v>0</v>
      </c>
      <c r="I35" s="147"/>
      <c r="J35" s="147"/>
      <c r="K35" s="147"/>
      <c r="L35" s="147"/>
      <c r="M35" s="147">
        <f t="shared" si="1"/>
        <v>0</v>
      </c>
      <c r="N35" s="148">
        <v>0</v>
      </c>
      <c r="O35" s="148">
        <v>0</v>
      </c>
      <c r="P35" s="148">
        <v>0</v>
      </c>
      <c r="Q35" s="148">
        <v>0</v>
      </c>
      <c r="R35" s="148">
        <f t="shared" si="2"/>
        <v>0</v>
      </c>
      <c r="S35" s="187"/>
      <c r="T35" s="187"/>
      <c r="U35" s="197"/>
    </row>
    <row r="36" spans="1:21" s="127" customFormat="1" ht="86.25" hidden="1" customHeight="1" x14ac:dyDescent="0.45">
      <c r="A36" s="255" t="s">
        <v>126</v>
      </c>
      <c r="B36" s="304" t="s">
        <v>135</v>
      </c>
      <c r="C36" s="304"/>
      <c r="D36" s="249"/>
      <c r="E36" s="249"/>
      <c r="F36" s="249"/>
      <c r="G36" s="271"/>
      <c r="H36" s="147">
        <f t="shared" si="0"/>
        <v>0</v>
      </c>
      <c r="I36" s="147"/>
      <c r="J36" s="147"/>
      <c r="K36" s="147"/>
      <c r="L36" s="147"/>
      <c r="M36" s="147">
        <f t="shared" si="1"/>
        <v>0</v>
      </c>
      <c r="N36" s="148">
        <v>0</v>
      </c>
      <c r="O36" s="148">
        <v>0</v>
      </c>
      <c r="P36" s="148">
        <v>0</v>
      </c>
      <c r="Q36" s="148">
        <v>0</v>
      </c>
      <c r="R36" s="148">
        <f t="shared" si="2"/>
        <v>0</v>
      </c>
      <c r="S36" s="187"/>
      <c r="T36" s="187"/>
      <c r="U36" s="197"/>
    </row>
    <row r="37" spans="1:21" s="127" customFormat="1" ht="86.25" hidden="1" customHeight="1" x14ac:dyDescent="0.45">
      <c r="A37" s="255" t="s">
        <v>126</v>
      </c>
      <c r="B37" s="304" t="s">
        <v>135</v>
      </c>
      <c r="C37" s="304"/>
      <c r="D37" s="249"/>
      <c r="E37" s="249"/>
      <c r="F37" s="249"/>
      <c r="G37" s="271"/>
      <c r="H37" s="147">
        <f t="shared" si="0"/>
        <v>0</v>
      </c>
      <c r="I37" s="147"/>
      <c r="J37" s="147"/>
      <c r="K37" s="147"/>
      <c r="L37" s="147"/>
      <c r="M37" s="147">
        <f t="shared" si="1"/>
        <v>0</v>
      </c>
      <c r="N37" s="148">
        <v>0</v>
      </c>
      <c r="O37" s="148">
        <v>0</v>
      </c>
      <c r="P37" s="148">
        <v>0</v>
      </c>
      <c r="Q37" s="148">
        <v>0</v>
      </c>
      <c r="R37" s="148">
        <f t="shared" si="2"/>
        <v>0</v>
      </c>
      <c r="S37" s="187"/>
      <c r="T37" s="187"/>
      <c r="U37" s="197"/>
    </row>
    <row r="38" spans="1:21" s="127" customFormat="1" ht="86.25" hidden="1" customHeight="1" x14ac:dyDescent="0.45">
      <c r="A38" s="255" t="s">
        <v>126</v>
      </c>
      <c r="B38" s="304" t="s">
        <v>135</v>
      </c>
      <c r="C38" s="304"/>
      <c r="D38" s="249"/>
      <c r="E38" s="249"/>
      <c r="F38" s="249"/>
      <c r="G38" s="271"/>
      <c r="H38" s="147">
        <f t="shared" si="0"/>
        <v>0</v>
      </c>
      <c r="I38" s="147"/>
      <c r="J38" s="147"/>
      <c r="K38" s="147"/>
      <c r="L38" s="147"/>
      <c r="M38" s="147">
        <f t="shared" si="1"/>
        <v>0</v>
      </c>
      <c r="N38" s="148">
        <v>0</v>
      </c>
      <c r="O38" s="148">
        <v>0</v>
      </c>
      <c r="P38" s="148">
        <v>0</v>
      </c>
      <c r="Q38" s="148">
        <v>0</v>
      </c>
      <c r="R38" s="148">
        <f t="shared" si="2"/>
        <v>0</v>
      </c>
      <c r="S38" s="187"/>
      <c r="T38" s="187"/>
      <c r="U38" s="197"/>
    </row>
    <row r="39" spans="1:21" s="127" customFormat="1" ht="86.25" hidden="1" customHeight="1" x14ac:dyDescent="0.45">
      <c r="A39" s="255" t="s">
        <v>126</v>
      </c>
      <c r="B39" s="304" t="s">
        <v>135</v>
      </c>
      <c r="C39" s="304"/>
      <c r="D39" s="249"/>
      <c r="E39" s="249"/>
      <c r="F39" s="249"/>
      <c r="G39" s="271"/>
      <c r="H39" s="147">
        <f t="shared" si="0"/>
        <v>0</v>
      </c>
      <c r="I39" s="147"/>
      <c r="J39" s="147"/>
      <c r="K39" s="147"/>
      <c r="L39" s="147"/>
      <c r="M39" s="147">
        <f t="shared" si="1"/>
        <v>0</v>
      </c>
      <c r="N39" s="148">
        <v>0</v>
      </c>
      <c r="O39" s="148">
        <v>0</v>
      </c>
      <c r="P39" s="148">
        <v>0</v>
      </c>
      <c r="Q39" s="148">
        <v>0</v>
      </c>
      <c r="R39" s="148">
        <f t="shared" si="2"/>
        <v>0</v>
      </c>
      <c r="S39" s="187"/>
      <c r="T39" s="187"/>
      <c r="U39" s="197"/>
    </row>
    <row r="40" spans="1:21" s="127" customFormat="1" ht="86.25" hidden="1" customHeight="1" x14ac:dyDescent="0.45">
      <c r="A40" s="255" t="s">
        <v>126</v>
      </c>
      <c r="B40" s="304" t="s">
        <v>135</v>
      </c>
      <c r="C40" s="304"/>
      <c r="D40" s="249"/>
      <c r="E40" s="249"/>
      <c r="F40" s="249"/>
      <c r="G40" s="271"/>
      <c r="H40" s="147">
        <f t="shared" si="0"/>
        <v>0</v>
      </c>
      <c r="I40" s="147"/>
      <c r="J40" s="147"/>
      <c r="K40" s="147"/>
      <c r="L40" s="147"/>
      <c r="M40" s="147">
        <f t="shared" si="1"/>
        <v>0</v>
      </c>
      <c r="N40" s="148">
        <v>0</v>
      </c>
      <c r="O40" s="148">
        <v>0</v>
      </c>
      <c r="P40" s="148">
        <v>0</v>
      </c>
      <c r="Q40" s="148">
        <v>0</v>
      </c>
      <c r="R40" s="148">
        <f t="shared" si="2"/>
        <v>0</v>
      </c>
      <c r="S40" s="187"/>
      <c r="T40" s="187"/>
      <c r="U40" s="197"/>
    </row>
    <row r="41" spans="1:21" s="127" customFormat="1" ht="86.25" hidden="1" customHeight="1" x14ac:dyDescent="0.45">
      <c r="A41" s="255" t="s">
        <v>126</v>
      </c>
      <c r="B41" s="304" t="s">
        <v>135</v>
      </c>
      <c r="C41" s="304"/>
      <c r="D41" s="249"/>
      <c r="E41" s="249"/>
      <c r="F41" s="249"/>
      <c r="G41" s="271"/>
      <c r="H41" s="147">
        <f t="shared" si="0"/>
        <v>0</v>
      </c>
      <c r="I41" s="147"/>
      <c r="J41" s="147"/>
      <c r="K41" s="147"/>
      <c r="L41" s="147"/>
      <c r="M41" s="147">
        <f t="shared" si="1"/>
        <v>0</v>
      </c>
      <c r="N41" s="148">
        <v>0</v>
      </c>
      <c r="O41" s="148">
        <v>0</v>
      </c>
      <c r="P41" s="148">
        <v>0</v>
      </c>
      <c r="Q41" s="148">
        <v>0</v>
      </c>
      <c r="R41" s="148">
        <f t="shared" si="2"/>
        <v>0</v>
      </c>
      <c r="S41" s="187"/>
      <c r="T41" s="187"/>
      <c r="U41" s="197"/>
    </row>
    <row r="42" spans="1:21" s="127" customFormat="1" ht="86.25" hidden="1" customHeight="1" x14ac:dyDescent="0.45">
      <c r="A42" s="255" t="s">
        <v>126</v>
      </c>
      <c r="B42" s="304" t="s">
        <v>135</v>
      </c>
      <c r="C42" s="304"/>
      <c r="D42" s="249"/>
      <c r="E42" s="249"/>
      <c r="F42" s="249"/>
      <c r="G42" s="271"/>
      <c r="H42" s="147">
        <f t="shared" si="0"/>
        <v>0</v>
      </c>
      <c r="I42" s="147"/>
      <c r="J42" s="147"/>
      <c r="K42" s="147"/>
      <c r="L42" s="147"/>
      <c r="M42" s="147">
        <f t="shared" si="1"/>
        <v>0</v>
      </c>
      <c r="N42" s="148">
        <v>0</v>
      </c>
      <c r="O42" s="148">
        <v>0</v>
      </c>
      <c r="P42" s="148">
        <v>0</v>
      </c>
      <c r="Q42" s="148">
        <v>0</v>
      </c>
      <c r="R42" s="148">
        <f t="shared" si="2"/>
        <v>0</v>
      </c>
      <c r="S42" s="187"/>
      <c r="T42" s="187"/>
      <c r="U42" s="197"/>
    </row>
    <row r="43" spans="1:21" s="127" customFormat="1" ht="86.25" hidden="1" customHeight="1" x14ac:dyDescent="0.45">
      <c r="A43" s="255" t="s">
        <v>126</v>
      </c>
      <c r="B43" s="304" t="s">
        <v>135</v>
      </c>
      <c r="C43" s="304"/>
      <c r="D43" s="249"/>
      <c r="E43" s="249"/>
      <c r="F43" s="249"/>
      <c r="G43" s="271"/>
      <c r="H43" s="147">
        <f t="shared" si="0"/>
        <v>0</v>
      </c>
      <c r="I43" s="147"/>
      <c r="J43" s="147"/>
      <c r="K43" s="147"/>
      <c r="L43" s="147"/>
      <c r="M43" s="147">
        <f t="shared" si="1"/>
        <v>0</v>
      </c>
      <c r="N43" s="148">
        <v>0</v>
      </c>
      <c r="O43" s="148">
        <v>0</v>
      </c>
      <c r="P43" s="148">
        <v>0</v>
      </c>
      <c r="Q43" s="148">
        <v>0</v>
      </c>
      <c r="R43" s="148">
        <f t="shared" si="2"/>
        <v>0</v>
      </c>
      <c r="S43" s="187"/>
      <c r="T43" s="187"/>
      <c r="U43" s="197"/>
    </row>
    <row r="44" spans="1:21" s="127" customFormat="1" ht="86.25" hidden="1" customHeight="1" x14ac:dyDescent="0.45">
      <c r="A44" s="255" t="s">
        <v>126</v>
      </c>
      <c r="B44" s="304" t="s">
        <v>135</v>
      </c>
      <c r="C44" s="304"/>
      <c r="D44" s="249"/>
      <c r="E44" s="249"/>
      <c r="F44" s="249"/>
      <c r="G44" s="271"/>
      <c r="H44" s="147">
        <f t="shared" si="0"/>
        <v>0</v>
      </c>
      <c r="I44" s="147"/>
      <c r="J44" s="147"/>
      <c r="K44" s="147"/>
      <c r="L44" s="147"/>
      <c r="M44" s="147">
        <f t="shared" si="1"/>
        <v>0</v>
      </c>
      <c r="N44" s="148">
        <v>0</v>
      </c>
      <c r="O44" s="148">
        <v>0</v>
      </c>
      <c r="P44" s="148">
        <v>0</v>
      </c>
      <c r="Q44" s="148">
        <v>0</v>
      </c>
      <c r="R44" s="148">
        <f t="shared" si="2"/>
        <v>0</v>
      </c>
      <c r="S44" s="187"/>
      <c r="T44" s="187"/>
      <c r="U44" s="197"/>
    </row>
    <row r="45" spans="1:21" s="127" customFormat="1" ht="86.25" hidden="1" customHeight="1" x14ac:dyDescent="0.45">
      <c r="A45" s="255" t="s">
        <v>126</v>
      </c>
      <c r="B45" s="304" t="s">
        <v>135</v>
      </c>
      <c r="C45" s="304"/>
      <c r="D45" s="249"/>
      <c r="E45" s="249"/>
      <c r="F45" s="249"/>
      <c r="G45" s="271"/>
      <c r="H45" s="147">
        <f t="shared" si="0"/>
        <v>0</v>
      </c>
      <c r="I45" s="147"/>
      <c r="J45" s="147"/>
      <c r="K45" s="147"/>
      <c r="L45" s="147"/>
      <c r="M45" s="147">
        <f t="shared" si="1"/>
        <v>0</v>
      </c>
      <c r="N45" s="148">
        <v>0</v>
      </c>
      <c r="O45" s="148">
        <v>0</v>
      </c>
      <c r="P45" s="148">
        <v>0</v>
      </c>
      <c r="Q45" s="148">
        <v>0</v>
      </c>
      <c r="R45" s="148">
        <f t="shared" si="2"/>
        <v>0</v>
      </c>
      <c r="S45" s="187"/>
      <c r="T45" s="187"/>
      <c r="U45" s="197"/>
    </row>
    <row r="46" spans="1:21" s="127" customFormat="1" ht="86.25" hidden="1" customHeight="1" x14ac:dyDescent="0.45">
      <c r="A46" s="255" t="s">
        <v>126</v>
      </c>
      <c r="B46" s="304" t="s">
        <v>135</v>
      </c>
      <c r="C46" s="304"/>
      <c r="D46" s="249"/>
      <c r="E46" s="249"/>
      <c r="F46" s="249"/>
      <c r="G46" s="271"/>
      <c r="H46" s="147">
        <f t="shared" si="0"/>
        <v>0</v>
      </c>
      <c r="I46" s="147"/>
      <c r="J46" s="147"/>
      <c r="K46" s="147"/>
      <c r="L46" s="147"/>
      <c r="M46" s="147">
        <f t="shared" si="1"/>
        <v>0</v>
      </c>
      <c r="N46" s="148">
        <v>0</v>
      </c>
      <c r="O46" s="148">
        <v>0</v>
      </c>
      <c r="P46" s="148">
        <v>0</v>
      </c>
      <c r="Q46" s="148">
        <v>0</v>
      </c>
      <c r="R46" s="148">
        <f t="shared" si="2"/>
        <v>0</v>
      </c>
      <c r="S46" s="187"/>
      <c r="T46" s="187"/>
      <c r="U46" s="197"/>
    </row>
    <row r="47" spans="1:21" s="127" customFormat="1" ht="86.25" hidden="1" customHeight="1" x14ac:dyDescent="0.45">
      <c r="A47" s="255" t="s">
        <v>126</v>
      </c>
      <c r="B47" s="304" t="s">
        <v>135</v>
      </c>
      <c r="C47" s="304"/>
      <c r="D47" s="249"/>
      <c r="E47" s="249"/>
      <c r="F47" s="249"/>
      <c r="G47" s="271"/>
      <c r="H47" s="147">
        <f t="shared" si="0"/>
        <v>0</v>
      </c>
      <c r="I47" s="147"/>
      <c r="J47" s="147"/>
      <c r="K47" s="147"/>
      <c r="L47" s="147"/>
      <c r="M47" s="147">
        <f t="shared" si="1"/>
        <v>0</v>
      </c>
      <c r="N47" s="148">
        <v>0</v>
      </c>
      <c r="O47" s="148">
        <v>0</v>
      </c>
      <c r="P47" s="148">
        <v>0</v>
      </c>
      <c r="Q47" s="148">
        <v>0</v>
      </c>
      <c r="R47" s="148">
        <f t="shared" si="2"/>
        <v>0</v>
      </c>
      <c r="S47" s="187"/>
      <c r="T47" s="187"/>
      <c r="U47" s="197"/>
    </row>
    <row r="48" spans="1:21" s="127" customFormat="1" ht="86.25" hidden="1" customHeight="1" x14ac:dyDescent="0.45">
      <c r="A48" s="255" t="s">
        <v>126</v>
      </c>
      <c r="B48" s="304" t="s">
        <v>135</v>
      </c>
      <c r="C48" s="304"/>
      <c r="D48" s="249"/>
      <c r="E48" s="249"/>
      <c r="F48" s="249"/>
      <c r="G48" s="271"/>
      <c r="H48" s="147">
        <f t="shared" si="0"/>
        <v>0</v>
      </c>
      <c r="I48" s="147"/>
      <c r="J48" s="147"/>
      <c r="K48" s="147"/>
      <c r="L48" s="147"/>
      <c r="M48" s="147">
        <f t="shared" si="1"/>
        <v>0</v>
      </c>
      <c r="N48" s="148">
        <v>0</v>
      </c>
      <c r="O48" s="148">
        <v>0</v>
      </c>
      <c r="P48" s="148">
        <v>0</v>
      </c>
      <c r="Q48" s="148">
        <v>0</v>
      </c>
      <c r="R48" s="148">
        <f t="shared" si="2"/>
        <v>0</v>
      </c>
      <c r="S48" s="187"/>
      <c r="T48" s="187"/>
      <c r="U48" s="197"/>
    </row>
    <row r="49" spans="1:21" s="127" customFormat="1" ht="86.25" hidden="1" customHeight="1" x14ac:dyDescent="0.45">
      <c r="A49" s="255" t="s">
        <v>126</v>
      </c>
      <c r="B49" s="304" t="s">
        <v>135</v>
      </c>
      <c r="C49" s="304"/>
      <c r="D49" s="249"/>
      <c r="E49" s="249"/>
      <c r="F49" s="249"/>
      <c r="G49" s="271"/>
      <c r="H49" s="147">
        <f t="shared" si="0"/>
        <v>0</v>
      </c>
      <c r="I49" s="147"/>
      <c r="J49" s="147"/>
      <c r="K49" s="147"/>
      <c r="L49" s="147"/>
      <c r="M49" s="147">
        <f t="shared" si="1"/>
        <v>0</v>
      </c>
      <c r="N49" s="148">
        <v>0</v>
      </c>
      <c r="O49" s="148">
        <v>0</v>
      </c>
      <c r="P49" s="148">
        <v>0</v>
      </c>
      <c r="Q49" s="148">
        <v>0</v>
      </c>
      <c r="R49" s="148">
        <f t="shared" si="2"/>
        <v>0</v>
      </c>
      <c r="S49" s="187"/>
      <c r="T49" s="187"/>
      <c r="U49" s="197"/>
    </row>
    <row r="50" spans="1:21" s="127" customFormat="1" ht="86.25" hidden="1" customHeight="1" x14ac:dyDescent="0.45">
      <c r="A50" s="255" t="s">
        <v>126</v>
      </c>
      <c r="B50" s="304" t="s">
        <v>135</v>
      </c>
      <c r="C50" s="304"/>
      <c r="D50" s="249"/>
      <c r="E50" s="249"/>
      <c r="F50" s="249"/>
      <c r="G50" s="271"/>
      <c r="H50" s="147">
        <f t="shared" si="0"/>
        <v>0</v>
      </c>
      <c r="I50" s="147"/>
      <c r="J50" s="147"/>
      <c r="K50" s="147"/>
      <c r="L50" s="147"/>
      <c r="M50" s="147">
        <f t="shared" si="1"/>
        <v>0</v>
      </c>
      <c r="N50" s="148">
        <v>0</v>
      </c>
      <c r="O50" s="148">
        <v>0</v>
      </c>
      <c r="P50" s="148">
        <v>0</v>
      </c>
      <c r="Q50" s="148">
        <v>0</v>
      </c>
      <c r="R50" s="148">
        <f t="shared" si="2"/>
        <v>0</v>
      </c>
      <c r="S50" s="187"/>
      <c r="T50" s="187"/>
      <c r="U50" s="197"/>
    </row>
    <row r="51" spans="1:21" s="127" customFormat="1" ht="86.25" hidden="1" customHeight="1" x14ac:dyDescent="0.45">
      <c r="A51" s="255" t="s">
        <v>126</v>
      </c>
      <c r="B51" s="304" t="s">
        <v>135</v>
      </c>
      <c r="C51" s="304"/>
      <c r="D51" s="249"/>
      <c r="E51" s="249"/>
      <c r="F51" s="249"/>
      <c r="G51" s="271"/>
      <c r="H51" s="147">
        <f t="shared" si="0"/>
        <v>0</v>
      </c>
      <c r="I51" s="147"/>
      <c r="J51" s="147"/>
      <c r="K51" s="147"/>
      <c r="L51" s="147"/>
      <c r="M51" s="147">
        <f t="shared" si="1"/>
        <v>0</v>
      </c>
      <c r="N51" s="148">
        <v>0</v>
      </c>
      <c r="O51" s="148">
        <v>0</v>
      </c>
      <c r="P51" s="148">
        <v>0</v>
      </c>
      <c r="Q51" s="148">
        <v>0</v>
      </c>
      <c r="R51" s="148">
        <f t="shared" si="2"/>
        <v>0</v>
      </c>
      <c r="S51" s="187"/>
      <c r="T51" s="187"/>
      <c r="U51" s="197"/>
    </row>
    <row r="52" spans="1:21" s="127" customFormat="1" ht="86.25" hidden="1" customHeight="1" x14ac:dyDescent="0.45">
      <c r="A52" s="255" t="s">
        <v>126</v>
      </c>
      <c r="B52" s="304" t="s">
        <v>135</v>
      </c>
      <c r="C52" s="304"/>
      <c r="D52" s="249"/>
      <c r="E52" s="249"/>
      <c r="F52" s="249"/>
      <c r="G52" s="271"/>
      <c r="H52" s="147">
        <f t="shared" si="0"/>
        <v>0</v>
      </c>
      <c r="I52" s="147"/>
      <c r="J52" s="147"/>
      <c r="K52" s="147"/>
      <c r="L52" s="147"/>
      <c r="M52" s="147">
        <f t="shared" si="1"/>
        <v>0</v>
      </c>
      <c r="N52" s="148">
        <v>0</v>
      </c>
      <c r="O52" s="148">
        <v>0</v>
      </c>
      <c r="P52" s="148">
        <v>0</v>
      </c>
      <c r="Q52" s="148">
        <v>0</v>
      </c>
      <c r="R52" s="148">
        <f t="shared" si="2"/>
        <v>0</v>
      </c>
      <c r="S52" s="187"/>
      <c r="T52" s="187"/>
      <c r="U52" s="197"/>
    </row>
    <row r="53" spans="1:21" s="127" customFormat="1" ht="86.25" hidden="1" customHeight="1" x14ac:dyDescent="0.45">
      <c r="A53" s="255" t="s">
        <v>126</v>
      </c>
      <c r="B53" s="304" t="s">
        <v>135</v>
      </c>
      <c r="C53" s="304"/>
      <c r="D53" s="249"/>
      <c r="E53" s="249"/>
      <c r="F53" s="249"/>
      <c r="G53" s="271"/>
      <c r="H53" s="147">
        <f t="shared" si="0"/>
        <v>0</v>
      </c>
      <c r="I53" s="147"/>
      <c r="J53" s="147"/>
      <c r="K53" s="147"/>
      <c r="L53" s="147"/>
      <c r="M53" s="147">
        <f t="shared" si="1"/>
        <v>0</v>
      </c>
      <c r="N53" s="148">
        <v>0</v>
      </c>
      <c r="O53" s="148">
        <v>0</v>
      </c>
      <c r="P53" s="148">
        <v>0</v>
      </c>
      <c r="Q53" s="148">
        <v>0</v>
      </c>
      <c r="R53" s="148">
        <f t="shared" si="2"/>
        <v>0</v>
      </c>
      <c r="S53" s="187"/>
      <c r="T53" s="187"/>
      <c r="U53" s="197"/>
    </row>
    <row r="54" spans="1:21" s="127" customFormat="1" ht="86.25" hidden="1" customHeight="1" x14ac:dyDescent="0.45">
      <c r="A54" s="255" t="s">
        <v>126</v>
      </c>
      <c r="B54" s="304" t="s">
        <v>135</v>
      </c>
      <c r="C54" s="304"/>
      <c r="D54" s="249"/>
      <c r="E54" s="249"/>
      <c r="F54" s="249"/>
      <c r="G54" s="271"/>
      <c r="H54" s="147">
        <f t="shared" si="0"/>
        <v>0</v>
      </c>
      <c r="I54" s="147"/>
      <c r="J54" s="147"/>
      <c r="K54" s="147"/>
      <c r="L54" s="147"/>
      <c r="M54" s="147">
        <f t="shared" si="1"/>
        <v>0</v>
      </c>
      <c r="N54" s="148">
        <v>0</v>
      </c>
      <c r="O54" s="148">
        <v>0</v>
      </c>
      <c r="P54" s="148">
        <v>0</v>
      </c>
      <c r="Q54" s="148">
        <v>0</v>
      </c>
      <c r="R54" s="148">
        <f t="shared" si="2"/>
        <v>0</v>
      </c>
      <c r="S54" s="187"/>
      <c r="T54" s="187"/>
      <c r="U54" s="197"/>
    </row>
    <row r="55" spans="1:21" s="127" customFormat="1" ht="86.25" hidden="1" customHeight="1" x14ac:dyDescent="0.45">
      <c r="A55" s="255" t="s">
        <v>126</v>
      </c>
      <c r="B55" s="304" t="s">
        <v>135</v>
      </c>
      <c r="C55" s="304"/>
      <c r="D55" s="249"/>
      <c r="E55" s="249"/>
      <c r="F55" s="249"/>
      <c r="G55" s="271"/>
      <c r="H55" s="147">
        <f t="shared" si="0"/>
        <v>0</v>
      </c>
      <c r="I55" s="147"/>
      <c r="J55" s="147"/>
      <c r="K55" s="147"/>
      <c r="L55" s="147"/>
      <c r="M55" s="147">
        <f t="shared" si="1"/>
        <v>0</v>
      </c>
      <c r="N55" s="148">
        <v>0</v>
      </c>
      <c r="O55" s="148">
        <v>0</v>
      </c>
      <c r="P55" s="148">
        <v>0</v>
      </c>
      <c r="Q55" s="148">
        <v>0</v>
      </c>
      <c r="R55" s="148">
        <f t="shared" si="2"/>
        <v>0</v>
      </c>
      <c r="S55" s="187"/>
      <c r="T55" s="187"/>
      <c r="U55" s="197"/>
    </row>
    <row r="56" spans="1:21" s="127" customFormat="1" ht="86.25" hidden="1" customHeight="1" x14ac:dyDescent="0.45">
      <c r="A56" s="255" t="s">
        <v>126</v>
      </c>
      <c r="B56" s="304" t="s">
        <v>135</v>
      </c>
      <c r="C56" s="304"/>
      <c r="D56" s="249"/>
      <c r="E56" s="249"/>
      <c r="F56" s="249"/>
      <c r="G56" s="271"/>
      <c r="H56" s="147">
        <f t="shared" si="0"/>
        <v>0</v>
      </c>
      <c r="I56" s="147"/>
      <c r="J56" s="147"/>
      <c r="K56" s="147"/>
      <c r="L56" s="147"/>
      <c r="M56" s="147">
        <f t="shared" si="1"/>
        <v>0</v>
      </c>
      <c r="N56" s="148">
        <v>0</v>
      </c>
      <c r="O56" s="148">
        <v>0</v>
      </c>
      <c r="P56" s="148">
        <v>0</v>
      </c>
      <c r="Q56" s="148">
        <v>0</v>
      </c>
      <c r="R56" s="148">
        <f t="shared" si="2"/>
        <v>0</v>
      </c>
      <c r="S56" s="187"/>
      <c r="T56" s="187"/>
      <c r="U56" s="197"/>
    </row>
    <row r="57" spans="1:21" s="127" customFormat="1" ht="86.25" hidden="1" customHeight="1" x14ac:dyDescent="0.45">
      <c r="A57" s="255" t="s">
        <v>126</v>
      </c>
      <c r="B57" s="304" t="s">
        <v>135</v>
      </c>
      <c r="C57" s="304"/>
      <c r="D57" s="249"/>
      <c r="E57" s="249"/>
      <c r="F57" s="249"/>
      <c r="G57" s="271"/>
      <c r="H57" s="147">
        <f t="shared" si="0"/>
        <v>0</v>
      </c>
      <c r="I57" s="147"/>
      <c r="J57" s="147"/>
      <c r="K57" s="147"/>
      <c r="L57" s="147"/>
      <c r="M57" s="147">
        <f t="shared" si="1"/>
        <v>0</v>
      </c>
      <c r="N57" s="148">
        <v>0</v>
      </c>
      <c r="O57" s="148">
        <v>0</v>
      </c>
      <c r="P57" s="148">
        <v>0</v>
      </c>
      <c r="Q57" s="148">
        <v>0</v>
      </c>
      <c r="R57" s="148">
        <f t="shared" si="2"/>
        <v>0</v>
      </c>
      <c r="S57" s="187"/>
      <c r="T57" s="187"/>
      <c r="U57" s="197"/>
    </row>
    <row r="58" spans="1:21" s="127" customFormat="1" ht="86.25" hidden="1" customHeight="1" x14ac:dyDescent="0.45">
      <c r="A58" s="255" t="s">
        <v>126</v>
      </c>
      <c r="B58" s="304" t="s">
        <v>135</v>
      </c>
      <c r="C58" s="304"/>
      <c r="D58" s="249"/>
      <c r="E58" s="249"/>
      <c r="F58" s="249"/>
      <c r="G58" s="271"/>
      <c r="H58" s="147">
        <f t="shared" si="0"/>
        <v>0</v>
      </c>
      <c r="I58" s="147"/>
      <c r="J58" s="147"/>
      <c r="K58" s="147"/>
      <c r="L58" s="147"/>
      <c r="M58" s="147">
        <f t="shared" si="1"/>
        <v>0</v>
      </c>
      <c r="N58" s="148">
        <v>0</v>
      </c>
      <c r="O58" s="148">
        <v>0</v>
      </c>
      <c r="P58" s="148">
        <v>0</v>
      </c>
      <c r="Q58" s="148">
        <v>0</v>
      </c>
      <c r="R58" s="148">
        <f t="shared" si="2"/>
        <v>0</v>
      </c>
      <c r="S58" s="187"/>
      <c r="T58" s="187"/>
      <c r="U58" s="197"/>
    </row>
    <row r="59" spans="1:21" s="127" customFormat="1" ht="86.25" hidden="1" customHeight="1" x14ac:dyDescent="0.45">
      <c r="A59" s="255" t="s">
        <v>126</v>
      </c>
      <c r="B59" s="304" t="s">
        <v>135</v>
      </c>
      <c r="C59" s="304"/>
      <c r="D59" s="249"/>
      <c r="E59" s="249"/>
      <c r="F59" s="249"/>
      <c r="G59" s="271"/>
      <c r="H59" s="147">
        <f t="shared" si="0"/>
        <v>0</v>
      </c>
      <c r="I59" s="147"/>
      <c r="J59" s="147"/>
      <c r="K59" s="147"/>
      <c r="L59" s="147"/>
      <c r="M59" s="147">
        <f t="shared" si="1"/>
        <v>0</v>
      </c>
      <c r="N59" s="148">
        <v>0</v>
      </c>
      <c r="O59" s="148">
        <v>0</v>
      </c>
      <c r="P59" s="148">
        <v>0</v>
      </c>
      <c r="Q59" s="148">
        <v>0</v>
      </c>
      <c r="R59" s="148">
        <f t="shared" si="2"/>
        <v>0</v>
      </c>
      <c r="S59" s="187"/>
      <c r="T59" s="187"/>
      <c r="U59" s="197"/>
    </row>
    <row r="60" spans="1:21" s="127" customFormat="1" ht="86.25" hidden="1" customHeight="1" x14ac:dyDescent="0.45">
      <c r="A60" s="255" t="s">
        <v>126</v>
      </c>
      <c r="B60" s="304" t="s">
        <v>135</v>
      </c>
      <c r="C60" s="304"/>
      <c r="D60" s="249"/>
      <c r="E60" s="249"/>
      <c r="F60" s="249"/>
      <c r="G60" s="271"/>
      <c r="H60" s="147">
        <f t="shared" si="0"/>
        <v>0</v>
      </c>
      <c r="I60" s="147"/>
      <c r="J60" s="147"/>
      <c r="K60" s="147"/>
      <c r="L60" s="147"/>
      <c r="M60" s="147">
        <f t="shared" si="1"/>
        <v>0</v>
      </c>
      <c r="N60" s="148">
        <v>0</v>
      </c>
      <c r="O60" s="148">
        <v>0</v>
      </c>
      <c r="P60" s="148">
        <v>0</v>
      </c>
      <c r="Q60" s="148">
        <v>0</v>
      </c>
      <c r="R60" s="148">
        <f t="shared" si="2"/>
        <v>0</v>
      </c>
      <c r="S60" s="187"/>
      <c r="T60" s="187"/>
      <c r="U60" s="197"/>
    </row>
    <row r="61" spans="1:21" s="127" customFormat="1" ht="86.25" hidden="1" customHeight="1" x14ac:dyDescent="0.45">
      <c r="A61" s="255" t="s">
        <v>126</v>
      </c>
      <c r="B61" s="304" t="s">
        <v>135</v>
      </c>
      <c r="C61" s="304"/>
      <c r="D61" s="249"/>
      <c r="E61" s="249"/>
      <c r="F61" s="249"/>
      <c r="G61" s="271"/>
      <c r="H61" s="147">
        <f t="shared" si="0"/>
        <v>0</v>
      </c>
      <c r="I61" s="147"/>
      <c r="J61" s="147"/>
      <c r="K61" s="147"/>
      <c r="L61" s="147"/>
      <c r="M61" s="147">
        <f t="shared" si="1"/>
        <v>0</v>
      </c>
      <c r="N61" s="148">
        <v>0</v>
      </c>
      <c r="O61" s="148">
        <v>0</v>
      </c>
      <c r="P61" s="148">
        <v>0</v>
      </c>
      <c r="Q61" s="148">
        <v>0</v>
      </c>
      <c r="R61" s="148">
        <f t="shared" si="2"/>
        <v>0</v>
      </c>
      <c r="S61" s="187"/>
      <c r="T61" s="187"/>
      <c r="U61" s="197"/>
    </row>
    <row r="62" spans="1:21" s="127" customFormat="1" ht="86.25" hidden="1" customHeight="1" x14ac:dyDescent="0.45">
      <c r="A62" s="255" t="s">
        <v>126</v>
      </c>
      <c r="B62" s="304" t="s">
        <v>135</v>
      </c>
      <c r="C62" s="304"/>
      <c r="D62" s="249"/>
      <c r="E62" s="249"/>
      <c r="F62" s="249"/>
      <c r="G62" s="271"/>
      <c r="H62" s="147">
        <f t="shared" si="0"/>
        <v>0</v>
      </c>
      <c r="I62" s="147"/>
      <c r="J62" s="147"/>
      <c r="K62" s="147"/>
      <c r="L62" s="147"/>
      <c r="M62" s="147">
        <f t="shared" si="1"/>
        <v>0</v>
      </c>
      <c r="N62" s="148">
        <v>0</v>
      </c>
      <c r="O62" s="148">
        <v>0</v>
      </c>
      <c r="P62" s="148">
        <v>0</v>
      </c>
      <c r="Q62" s="148">
        <v>0</v>
      </c>
      <c r="R62" s="148">
        <f t="shared" si="2"/>
        <v>0</v>
      </c>
      <c r="S62" s="187"/>
      <c r="T62" s="187"/>
      <c r="U62" s="197"/>
    </row>
    <row r="63" spans="1:21" s="127" customFormat="1" ht="86.25" hidden="1" customHeight="1" x14ac:dyDescent="0.45">
      <c r="A63" s="255" t="s">
        <v>126</v>
      </c>
      <c r="B63" s="304" t="s">
        <v>135</v>
      </c>
      <c r="C63" s="304"/>
      <c r="D63" s="249"/>
      <c r="E63" s="249"/>
      <c r="F63" s="249"/>
      <c r="G63" s="271"/>
      <c r="H63" s="147">
        <f t="shared" si="0"/>
        <v>0</v>
      </c>
      <c r="I63" s="147"/>
      <c r="J63" s="147"/>
      <c r="K63" s="147"/>
      <c r="L63" s="147"/>
      <c r="M63" s="147">
        <f t="shared" si="1"/>
        <v>0</v>
      </c>
      <c r="N63" s="148">
        <v>0</v>
      </c>
      <c r="O63" s="148">
        <v>0</v>
      </c>
      <c r="P63" s="148">
        <v>0</v>
      </c>
      <c r="Q63" s="148">
        <v>0</v>
      </c>
      <c r="R63" s="148">
        <f t="shared" si="2"/>
        <v>0</v>
      </c>
      <c r="S63" s="187"/>
      <c r="T63" s="187"/>
      <c r="U63" s="197"/>
    </row>
    <row r="64" spans="1:21" s="127" customFormat="1" ht="86.25" hidden="1" customHeight="1" x14ac:dyDescent="0.45">
      <c r="A64" s="255" t="s">
        <v>126</v>
      </c>
      <c r="B64" s="304" t="s">
        <v>135</v>
      </c>
      <c r="C64" s="304"/>
      <c r="D64" s="249"/>
      <c r="E64" s="249"/>
      <c r="F64" s="249"/>
      <c r="G64" s="271"/>
      <c r="H64" s="147">
        <f t="shared" si="0"/>
        <v>0</v>
      </c>
      <c r="I64" s="147"/>
      <c r="J64" s="147"/>
      <c r="K64" s="147"/>
      <c r="L64" s="147"/>
      <c r="M64" s="147">
        <f t="shared" si="1"/>
        <v>0</v>
      </c>
      <c r="N64" s="148">
        <v>0</v>
      </c>
      <c r="O64" s="148">
        <v>0</v>
      </c>
      <c r="P64" s="148">
        <v>0</v>
      </c>
      <c r="Q64" s="148">
        <v>0</v>
      </c>
      <c r="R64" s="148">
        <f t="shared" si="2"/>
        <v>0</v>
      </c>
      <c r="S64" s="187"/>
      <c r="T64" s="187"/>
      <c r="U64" s="197"/>
    </row>
    <row r="65" spans="1:21" s="127" customFormat="1" ht="86.25" hidden="1" customHeight="1" x14ac:dyDescent="0.45">
      <c r="A65" s="255" t="s">
        <v>126</v>
      </c>
      <c r="B65" s="304" t="s">
        <v>135</v>
      </c>
      <c r="C65" s="304"/>
      <c r="D65" s="249"/>
      <c r="E65" s="249"/>
      <c r="F65" s="249"/>
      <c r="G65" s="271"/>
      <c r="H65" s="147">
        <f t="shared" si="0"/>
        <v>0</v>
      </c>
      <c r="I65" s="147"/>
      <c r="J65" s="147"/>
      <c r="K65" s="147"/>
      <c r="L65" s="147"/>
      <c r="M65" s="147">
        <f t="shared" si="1"/>
        <v>0</v>
      </c>
      <c r="N65" s="148">
        <v>0</v>
      </c>
      <c r="O65" s="148">
        <v>0</v>
      </c>
      <c r="P65" s="148">
        <v>0</v>
      </c>
      <c r="Q65" s="148">
        <v>0</v>
      </c>
      <c r="R65" s="148">
        <f t="shared" si="2"/>
        <v>0</v>
      </c>
      <c r="S65" s="187"/>
      <c r="T65" s="187"/>
      <c r="U65" s="197"/>
    </row>
    <row r="66" spans="1:21" s="127" customFormat="1" ht="86.25" hidden="1" customHeight="1" x14ac:dyDescent="0.45">
      <c r="A66" s="255" t="s">
        <v>126</v>
      </c>
      <c r="B66" s="304" t="s">
        <v>135</v>
      </c>
      <c r="C66" s="304"/>
      <c r="D66" s="249"/>
      <c r="E66" s="249"/>
      <c r="F66" s="249"/>
      <c r="G66" s="271"/>
      <c r="H66" s="147">
        <f t="shared" si="0"/>
        <v>0</v>
      </c>
      <c r="I66" s="147"/>
      <c r="J66" s="147"/>
      <c r="K66" s="147"/>
      <c r="L66" s="147"/>
      <c r="M66" s="147">
        <f t="shared" si="1"/>
        <v>0</v>
      </c>
      <c r="N66" s="148">
        <v>0</v>
      </c>
      <c r="O66" s="148">
        <v>0</v>
      </c>
      <c r="P66" s="148">
        <v>0</v>
      </c>
      <c r="Q66" s="148">
        <v>0</v>
      </c>
      <c r="R66" s="148">
        <f t="shared" si="2"/>
        <v>0</v>
      </c>
      <c r="S66" s="187"/>
      <c r="T66" s="187"/>
      <c r="U66" s="197"/>
    </row>
    <row r="67" spans="1:21" s="127" customFormat="1" ht="86.25" hidden="1" customHeight="1" x14ac:dyDescent="0.45">
      <c r="A67" s="255" t="s">
        <v>126</v>
      </c>
      <c r="B67" s="304" t="s">
        <v>135</v>
      </c>
      <c r="C67" s="304"/>
      <c r="D67" s="249"/>
      <c r="E67" s="249"/>
      <c r="F67" s="249"/>
      <c r="G67" s="271"/>
      <c r="H67" s="147">
        <f t="shared" si="0"/>
        <v>0</v>
      </c>
      <c r="I67" s="147"/>
      <c r="J67" s="147"/>
      <c r="K67" s="147"/>
      <c r="L67" s="147"/>
      <c r="M67" s="147">
        <f t="shared" si="1"/>
        <v>0</v>
      </c>
      <c r="N67" s="148">
        <v>0</v>
      </c>
      <c r="O67" s="148">
        <v>0</v>
      </c>
      <c r="P67" s="148">
        <v>0</v>
      </c>
      <c r="Q67" s="148">
        <v>0</v>
      </c>
      <c r="R67" s="148">
        <f t="shared" si="2"/>
        <v>0</v>
      </c>
      <c r="S67" s="187"/>
      <c r="T67" s="187"/>
      <c r="U67" s="197"/>
    </row>
    <row r="68" spans="1:21" s="127" customFormat="1" ht="110.45" hidden="1" customHeight="1" x14ac:dyDescent="0.45">
      <c r="A68" s="255" t="s">
        <v>126</v>
      </c>
      <c r="B68" s="304" t="s">
        <v>135</v>
      </c>
      <c r="C68" s="304"/>
      <c r="D68" s="249"/>
      <c r="E68" s="249"/>
      <c r="F68" s="249"/>
      <c r="G68" s="271"/>
      <c r="H68" s="147">
        <f t="shared" si="0"/>
        <v>0</v>
      </c>
      <c r="I68" s="147"/>
      <c r="J68" s="147"/>
      <c r="K68" s="147"/>
      <c r="L68" s="147"/>
      <c r="M68" s="147">
        <f t="shared" si="1"/>
        <v>0</v>
      </c>
      <c r="N68" s="148">
        <v>0</v>
      </c>
      <c r="O68" s="148">
        <v>0</v>
      </c>
      <c r="P68" s="148">
        <v>0</v>
      </c>
      <c r="Q68" s="148">
        <v>0</v>
      </c>
      <c r="R68" s="148">
        <f t="shared" si="2"/>
        <v>0</v>
      </c>
      <c r="S68" s="187"/>
      <c r="T68" s="187"/>
      <c r="U68" s="197"/>
    </row>
    <row r="69" spans="1:21" s="127" customFormat="1" ht="168" customHeight="1" x14ac:dyDescent="0.45">
      <c r="A69" s="255">
        <v>2.2999999999999998</v>
      </c>
      <c r="B69" s="304"/>
      <c r="C69" s="304"/>
      <c r="D69" s="250"/>
      <c r="E69" s="250"/>
      <c r="F69" s="248"/>
      <c r="G69" s="275"/>
      <c r="H69" s="147">
        <f t="shared" si="0"/>
        <v>0</v>
      </c>
      <c r="I69" s="147"/>
      <c r="J69" s="147"/>
      <c r="K69" s="147"/>
      <c r="L69" s="147"/>
      <c r="M69" s="147">
        <f t="shared" si="1"/>
        <v>0</v>
      </c>
      <c r="N69" s="148">
        <v>0</v>
      </c>
      <c r="O69" s="148">
        <v>0</v>
      </c>
      <c r="P69" s="148">
        <v>0</v>
      </c>
      <c r="Q69" s="148">
        <v>0</v>
      </c>
      <c r="R69" s="148">
        <f t="shared" si="2"/>
        <v>0</v>
      </c>
      <c r="S69" s="128"/>
      <c r="T69" s="128"/>
      <c r="U69" s="197"/>
    </row>
    <row r="70" spans="1:21" s="127" customFormat="1" ht="121.25" customHeight="1" x14ac:dyDescent="0.45">
      <c r="A70" s="305" t="s">
        <v>125</v>
      </c>
      <c r="B70" s="260" t="s">
        <v>207</v>
      </c>
      <c r="C70" s="250"/>
      <c r="D70" s="250"/>
      <c r="E70" s="250"/>
      <c r="F70" s="250"/>
      <c r="G70" s="275"/>
      <c r="H70" s="147">
        <f t="shared" si="0"/>
        <v>0</v>
      </c>
      <c r="I70" s="147"/>
      <c r="J70" s="147"/>
      <c r="K70" s="147"/>
      <c r="L70" s="147"/>
      <c r="M70" s="147">
        <f t="shared" si="1"/>
        <v>0</v>
      </c>
      <c r="N70" s="148">
        <v>0</v>
      </c>
      <c r="O70" s="148">
        <v>0</v>
      </c>
      <c r="P70" s="148">
        <v>0</v>
      </c>
      <c r="Q70" s="148">
        <v>0</v>
      </c>
      <c r="R70" s="148">
        <f t="shared" si="2"/>
        <v>0</v>
      </c>
      <c r="S70" s="128"/>
      <c r="T70" s="128"/>
      <c r="U70" s="197"/>
    </row>
    <row r="71" spans="1:21" s="127" customFormat="1" ht="95.45" customHeight="1" x14ac:dyDescent="0.45">
      <c r="A71" s="305"/>
      <c r="B71" s="260" t="s">
        <v>208</v>
      </c>
      <c r="C71" s="250"/>
      <c r="D71" s="250"/>
      <c r="E71" s="250"/>
      <c r="F71" s="261"/>
      <c r="G71" s="275"/>
      <c r="H71" s="147">
        <f t="shared" si="0"/>
        <v>0</v>
      </c>
      <c r="I71" s="147"/>
      <c r="J71" s="147"/>
      <c r="K71" s="147"/>
      <c r="L71" s="147"/>
      <c r="M71" s="147">
        <f t="shared" si="1"/>
        <v>0</v>
      </c>
      <c r="N71" s="148">
        <v>0</v>
      </c>
      <c r="O71" s="148">
        <v>0</v>
      </c>
      <c r="P71" s="148">
        <v>0</v>
      </c>
      <c r="Q71" s="148">
        <v>0</v>
      </c>
      <c r="R71" s="148">
        <f t="shared" si="2"/>
        <v>0</v>
      </c>
      <c r="S71" s="190"/>
      <c r="T71" s="190"/>
      <c r="U71" s="197"/>
    </row>
    <row r="72" spans="1:21" s="127" customFormat="1" ht="87.6" customHeight="1" x14ac:dyDescent="0.4">
      <c r="A72" s="305"/>
      <c r="B72" s="260" t="s">
        <v>209</v>
      </c>
      <c r="C72" s="252"/>
      <c r="D72" s="250"/>
      <c r="E72" s="248"/>
      <c r="F72" s="250"/>
      <c r="G72" s="275"/>
      <c r="H72" s="147">
        <f t="shared" si="0"/>
        <v>0</v>
      </c>
      <c r="I72" s="147"/>
      <c r="J72" s="147"/>
      <c r="K72" s="147"/>
      <c r="L72" s="147"/>
      <c r="M72" s="147">
        <f t="shared" si="1"/>
        <v>0</v>
      </c>
      <c r="N72" s="148">
        <v>0</v>
      </c>
      <c r="O72" s="148">
        <v>0</v>
      </c>
      <c r="P72" s="148">
        <v>0</v>
      </c>
      <c r="Q72" s="148">
        <v>0</v>
      </c>
      <c r="R72" s="148">
        <f t="shared" si="2"/>
        <v>0</v>
      </c>
      <c r="S72" s="190"/>
      <c r="T72" s="128"/>
      <c r="U72" s="197"/>
    </row>
    <row r="73" spans="1:21" s="127" customFormat="1" ht="145.25" customHeight="1" x14ac:dyDescent="0.45">
      <c r="A73" s="255">
        <v>3.1</v>
      </c>
      <c r="B73" s="304"/>
      <c r="C73" s="304"/>
      <c r="D73" s="248"/>
      <c r="E73" s="248"/>
      <c r="F73" s="250"/>
      <c r="G73" s="275"/>
      <c r="H73" s="147">
        <f t="shared" si="0"/>
        <v>0</v>
      </c>
      <c r="I73" s="147"/>
      <c r="J73" s="147"/>
      <c r="K73" s="147"/>
      <c r="L73" s="147"/>
      <c r="M73" s="147">
        <f t="shared" si="1"/>
        <v>0</v>
      </c>
      <c r="N73" s="148">
        <v>0</v>
      </c>
      <c r="O73" s="148">
        <v>0</v>
      </c>
      <c r="P73" s="148">
        <v>0</v>
      </c>
      <c r="Q73" s="148">
        <v>0</v>
      </c>
      <c r="R73" s="148">
        <f t="shared" si="2"/>
        <v>0</v>
      </c>
      <c r="S73" s="128"/>
      <c r="T73" s="128"/>
      <c r="U73" s="197"/>
    </row>
    <row r="74" spans="1:21" s="127" customFormat="1" ht="152" customHeight="1" x14ac:dyDescent="0.45">
      <c r="A74" s="305" t="s">
        <v>125</v>
      </c>
      <c r="B74" s="260" t="s">
        <v>179</v>
      </c>
      <c r="C74" s="250"/>
      <c r="D74" s="248"/>
      <c r="E74" s="248"/>
      <c r="F74" s="248"/>
      <c r="G74" s="201"/>
      <c r="H74" s="147">
        <f t="shared" si="0"/>
        <v>0</v>
      </c>
      <c r="I74" s="147"/>
      <c r="J74" s="147"/>
      <c r="K74" s="147"/>
      <c r="L74" s="147"/>
      <c r="M74" s="147">
        <f t="shared" si="1"/>
        <v>0</v>
      </c>
      <c r="N74" s="148">
        <v>0</v>
      </c>
      <c r="O74" s="148">
        <v>0</v>
      </c>
      <c r="P74" s="148">
        <v>0</v>
      </c>
      <c r="Q74" s="148">
        <v>0</v>
      </c>
      <c r="R74" s="148">
        <f t="shared" si="2"/>
        <v>0</v>
      </c>
      <c r="S74" s="128"/>
      <c r="T74" s="195"/>
      <c r="U74" s="197"/>
    </row>
    <row r="75" spans="1:21" s="127" customFormat="1" ht="79.25" customHeight="1" x14ac:dyDescent="0.4">
      <c r="A75" s="305"/>
      <c r="B75" s="260" t="s">
        <v>180</v>
      </c>
      <c r="C75" s="250"/>
      <c r="D75" s="248"/>
      <c r="E75" s="252"/>
      <c r="F75" s="248"/>
      <c r="G75" s="201"/>
      <c r="H75" s="147">
        <f t="shared" si="0"/>
        <v>0</v>
      </c>
      <c r="I75" s="147"/>
      <c r="J75" s="147"/>
      <c r="K75" s="147"/>
      <c r="L75" s="147"/>
      <c r="M75" s="147">
        <f t="shared" si="1"/>
        <v>0</v>
      </c>
      <c r="N75" s="148">
        <v>0</v>
      </c>
      <c r="O75" s="148">
        <v>0</v>
      </c>
      <c r="P75" s="148">
        <v>0</v>
      </c>
      <c r="Q75" s="148">
        <v>0</v>
      </c>
      <c r="R75" s="148">
        <f t="shared" si="2"/>
        <v>0</v>
      </c>
      <c r="S75" s="128"/>
      <c r="T75" s="128"/>
      <c r="U75" s="197"/>
    </row>
    <row r="76" spans="1:21" s="127" customFormat="1" ht="138" customHeight="1" x14ac:dyDescent="0.45">
      <c r="A76" s="305"/>
      <c r="B76" s="260" t="s">
        <v>181</v>
      </c>
      <c r="C76" s="250"/>
      <c r="D76" s="248"/>
      <c r="E76" s="250"/>
      <c r="F76" s="250"/>
      <c r="G76" s="201"/>
      <c r="H76" s="147">
        <f t="shared" ref="H76:H83" si="3">G76-R76</f>
        <v>0</v>
      </c>
      <c r="I76" s="147"/>
      <c r="J76" s="147"/>
      <c r="K76" s="147"/>
      <c r="L76" s="147"/>
      <c r="M76" s="147">
        <f t="shared" ref="M76:M83" si="4">SUM(I76:L76)</f>
        <v>0</v>
      </c>
      <c r="N76" s="148">
        <v>0</v>
      </c>
      <c r="O76" s="148">
        <v>0</v>
      </c>
      <c r="P76" s="148">
        <v>0</v>
      </c>
      <c r="Q76" s="148">
        <v>0</v>
      </c>
      <c r="R76" s="148">
        <f t="shared" ref="R76:R83" si="5">SUM(N76:Q76)</f>
        <v>0</v>
      </c>
      <c r="S76" s="190"/>
      <c r="T76" s="190"/>
      <c r="U76" s="197"/>
    </row>
    <row r="77" spans="1:21" s="127" customFormat="1" ht="224.45" customHeight="1" x14ac:dyDescent="0.45">
      <c r="A77" s="255">
        <v>3.2</v>
      </c>
      <c r="B77" s="304"/>
      <c r="C77" s="304"/>
      <c r="D77" s="250"/>
      <c r="E77" s="250"/>
      <c r="F77" s="250"/>
      <c r="G77" s="201"/>
      <c r="H77" s="147">
        <f t="shared" si="3"/>
        <v>0</v>
      </c>
      <c r="I77" s="147"/>
      <c r="J77" s="147"/>
      <c r="K77" s="147"/>
      <c r="L77" s="147"/>
      <c r="M77" s="147">
        <f t="shared" si="4"/>
        <v>0</v>
      </c>
      <c r="N77" s="148">
        <v>0</v>
      </c>
      <c r="O77" s="148">
        <v>0</v>
      </c>
      <c r="P77" s="148">
        <v>0</v>
      </c>
      <c r="Q77" s="148">
        <v>0</v>
      </c>
      <c r="R77" s="148">
        <f t="shared" si="5"/>
        <v>0</v>
      </c>
      <c r="S77" s="128"/>
      <c r="T77" s="128"/>
      <c r="U77" s="197"/>
    </row>
    <row r="78" spans="1:21" s="127" customFormat="1" ht="15.75" x14ac:dyDescent="0.45">
      <c r="A78" s="305" t="s">
        <v>125</v>
      </c>
      <c r="B78" s="260" t="s">
        <v>182</v>
      </c>
      <c r="C78" s="250"/>
      <c r="D78" s="250"/>
      <c r="E78" s="248"/>
      <c r="F78" s="250"/>
      <c r="G78" s="201"/>
      <c r="H78" s="147">
        <f t="shared" si="3"/>
        <v>0</v>
      </c>
      <c r="I78" s="147"/>
      <c r="J78" s="147"/>
      <c r="K78" s="147"/>
      <c r="L78" s="147"/>
      <c r="M78" s="147">
        <f t="shared" si="4"/>
        <v>0</v>
      </c>
      <c r="N78" s="148">
        <v>0</v>
      </c>
      <c r="O78" s="148">
        <v>0</v>
      </c>
      <c r="P78" s="148">
        <v>0</v>
      </c>
      <c r="Q78" s="148">
        <v>0</v>
      </c>
      <c r="R78" s="148">
        <f t="shared" si="5"/>
        <v>0</v>
      </c>
      <c r="S78" s="128"/>
      <c r="T78" s="128"/>
      <c r="U78" s="197"/>
    </row>
    <row r="79" spans="1:21" s="127" customFormat="1" ht="150" customHeight="1" x14ac:dyDescent="0.45">
      <c r="A79" s="305"/>
      <c r="B79" s="260" t="s">
        <v>183</v>
      </c>
      <c r="C79" s="250"/>
      <c r="D79" s="250"/>
      <c r="E79" s="250"/>
      <c r="F79" s="250"/>
      <c r="G79" s="201"/>
      <c r="H79" s="147">
        <f t="shared" si="3"/>
        <v>0</v>
      </c>
      <c r="I79" s="147"/>
      <c r="J79" s="147"/>
      <c r="K79" s="147"/>
      <c r="L79" s="147"/>
      <c r="M79" s="147">
        <f t="shared" si="4"/>
        <v>0</v>
      </c>
      <c r="N79" s="148">
        <v>0</v>
      </c>
      <c r="O79" s="148">
        <v>0</v>
      </c>
      <c r="P79" s="148">
        <v>0</v>
      </c>
      <c r="Q79" s="148">
        <v>0</v>
      </c>
      <c r="R79" s="148">
        <f t="shared" si="5"/>
        <v>0</v>
      </c>
      <c r="S79" s="193"/>
      <c r="T79" s="200"/>
      <c r="U79" s="197"/>
    </row>
    <row r="80" spans="1:21" s="127" customFormat="1" ht="150" customHeight="1" x14ac:dyDescent="0.45">
      <c r="A80" s="255">
        <v>3.3</v>
      </c>
      <c r="B80" s="304"/>
      <c r="C80" s="304"/>
      <c r="D80" s="250"/>
      <c r="E80" s="250"/>
      <c r="F80" s="250"/>
      <c r="G80" s="201"/>
      <c r="H80" s="147">
        <f t="shared" si="3"/>
        <v>0</v>
      </c>
      <c r="I80" s="147"/>
      <c r="J80" s="147"/>
      <c r="K80" s="147"/>
      <c r="L80" s="147"/>
      <c r="M80" s="147">
        <f t="shared" si="4"/>
        <v>0</v>
      </c>
      <c r="N80" s="148">
        <v>0</v>
      </c>
      <c r="O80" s="148">
        <v>0</v>
      </c>
      <c r="P80" s="148">
        <v>0</v>
      </c>
      <c r="Q80" s="148">
        <v>0</v>
      </c>
      <c r="R80" s="148">
        <f t="shared" si="5"/>
        <v>0</v>
      </c>
      <c r="S80" s="193"/>
      <c r="T80" s="241"/>
      <c r="U80" s="197"/>
    </row>
    <row r="81" spans="1:21" s="127" customFormat="1" ht="150" customHeight="1" x14ac:dyDescent="0.45">
      <c r="A81" s="305" t="s">
        <v>125</v>
      </c>
      <c r="B81" s="260" t="s">
        <v>210</v>
      </c>
      <c r="C81" s="250"/>
      <c r="D81" s="250"/>
      <c r="E81" s="250"/>
      <c r="F81" s="250"/>
      <c r="G81" s="201"/>
      <c r="H81" s="147">
        <f t="shared" si="3"/>
        <v>0</v>
      </c>
      <c r="I81" s="147"/>
      <c r="J81" s="147"/>
      <c r="K81" s="147"/>
      <c r="L81" s="147"/>
      <c r="M81" s="147">
        <f t="shared" si="4"/>
        <v>0</v>
      </c>
      <c r="N81" s="148">
        <v>0</v>
      </c>
      <c r="O81" s="148">
        <v>0</v>
      </c>
      <c r="P81" s="148">
        <v>0</v>
      </c>
      <c r="Q81" s="148">
        <v>0</v>
      </c>
      <c r="R81" s="148">
        <f t="shared" si="5"/>
        <v>0</v>
      </c>
      <c r="S81" s="193"/>
      <c r="T81" s="241"/>
      <c r="U81" s="197"/>
    </row>
    <row r="82" spans="1:21" s="127" customFormat="1" ht="150" customHeight="1" x14ac:dyDescent="0.45">
      <c r="A82" s="305"/>
      <c r="B82" s="260" t="s">
        <v>211</v>
      </c>
      <c r="C82" s="250"/>
      <c r="D82" s="250"/>
      <c r="E82" s="250"/>
      <c r="F82" s="250"/>
      <c r="G82" s="201"/>
      <c r="H82" s="147">
        <f t="shared" si="3"/>
        <v>0</v>
      </c>
      <c r="I82" s="147"/>
      <c r="J82" s="147"/>
      <c r="K82" s="147"/>
      <c r="L82" s="147"/>
      <c r="M82" s="147">
        <f t="shared" si="4"/>
        <v>0</v>
      </c>
      <c r="N82" s="148">
        <v>0</v>
      </c>
      <c r="O82" s="148">
        <v>0</v>
      </c>
      <c r="P82" s="148">
        <v>0</v>
      </c>
      <c r="Q82" s="148">
        <v>0</v>
      </c>
      <c r="R82" s="148">
        <f t="shared" si="5"/>
        <v>0</v>
      </c>
      <c r="S82" s="193"/>
      <c r="T82" s="241"/>
      <c r="U82" s="197"/>
    </row>
    <row r="83" spans="1:21" s="127" customFormat="1" ht="122" customHeight="1" x14ac:dyDescent="0.45">
      <c r="A83" s="260"/>
      <c r="B83" s="260" t="s">
        <v>212</v>
      </c>
      <c r="C83" s="250"/>
      <c r="D83" s="248"/>
      <c r="E83" s="248"/>
      <c r="F83" s="250"/>
      <c r="G83" s="201"/>
      <c r="H83" s="147">
        <f t="shared" si="3"/>
        <v>0</v>
      </c>
      <c r="I83" s="147"/>
      <c r="J83" s="147"/>
      <c r="K83" s="147"/>
      <c r="L83" s="147"/>
      <c r="M83" s="147">
        <f t="shared" si="4"/>
        <v>0</v>
      </c>
      <c r="N83" s="148">
        <v>0</v>
      </c>
      <c r="O83" s="148">
        <v>0</v>
      </c>
      <c r="P83" s="148">
        <v>0</v>
      </c>
      <c r="Q83" s="148">
        <v>0</v>
      </c>
      <c r="R83" s="148">
        <f t="shared" si="5"/>
        <v>0</v>
      </c>
      <c r="S83" s="193" t="s">
        <v>184</v>
      </c>
      <c r="T83" s="190" t="s">
        <v>185</v>
      </c>
      <c r="U83" s="197"/>
    </row>
    <row r="84" spans="1:21" s="127" customFormat="1" x14ac:dyDescent="0.45">
      <c r="A84" s="202"/>
      <c r="B84" s="203"/>
      <c r="C84" s="203"/>
      <c r="D84" s="203"/>
      <c r="E84" s="203"/>
      <c r="F84" s="203"/>
      <c r="G84" s="204"/>
      <c r="H84" s="204"/>
      <c r="I84" s="204"/>
      <c r="J84" s="204"/>
      <c r="K84" s="204"/>
      <c r="L84" s="204"/>
      <c r="M84" s="204"/>
      <c r="N84" s="204"/>
      <c r="O84" s="204"/>
      <c r="P84" s="204"/>
      <c r="Q84" s="204"/>
      <c r="R84" s="204"/>
      <c r="S84" s="203"/>
      <c r="T84" s="203"/>
      <c r="U84" s="205"/>
    </row>
    <row r="85" spans="1:21" s="127" customFormat="1" x14ac:dyDescent="0.45">
      <c r="A85" s="129"/>
      <c r="B85" s="131"/>
      <c r="C85" s="131"/>
      <c r="D85" s="131"/>
      <c r="E85" s="131"/>
      <c r="F85" s="131"/>
      <c r="G85" s="148"/>
      <c r="H85" s="148"/>
      <c r="I85" s="148"/>
      <c r="J85" s="148"/>
      <c r="K85" s="148"/>
      <c r="L85" s="148"/>
      <c r="M85" s="148"/>
      <c r="N85" s="148"/>
      <c r="O85" s="148"/>
      <c r="P85" s="148"/>
      <c r="Q85" s="148"/>
      <c r="R85" s="148"/>
      <c r="S85" s="131"/>
      <c r="T85" s="131"/>
      <c r="U85" s="197"/>
    </row>
    <row r="86" spans="1:21" s="127" customFormat="1" x14ac:dyDescent="0.45">
      <c r="A86" s="129"/>
      <c r="B86" s="131"/>
      <c r="C86" s="131"/>
      <c r="D86" s="131"/>
      <c r="E86" s="131"/>
      <c r="F86" s="131"/>
      <c r="G86" s="148"/>
      <c r="H86" s="148"/>
      <c r="I86" s="148"/>
      <c r="J86" s="148"/>
      <c r="K86" s="148"/>
      <c r="L86" s="148"/>
      <c r="M86" s="148"/>
      <c r="N86" s="148"/>
      <c r="O86" s="148"/>
      <c r="P86" s="148"/>
      <c r="Q86" s="148"/>
      <c r="R86" s="148"/>
      <c r="S86" s="131"/>
      <c r="T86" s="131"/>
      <c r="U86" s="197"/>
    </row>
    <row r="87" spans="1:21" s="127" customFormat="1" x14ac:dyDescent="0.45">
      <c r="A87" s="129"/>
      <c r="B87" s="131"/>
      <c r="C87" s="131"/>
      <c r="D87" s="131"/>
      <c r="E87" s="131"/>
      <c r="F87" s="131"/>
      <c r="G87" s="148"/>
      <c r="H87" s="148"/>
      <c r="I87" s="148"/>
      <c r="J87" s="148"/>
      <c r="K87" s="148"/>
      <c r="L87" s="148"/>
      <c r="M87" s="148"/>
      <c r="N87" s="148"/>
      <c r="O87" s="148"/>
      <c r="P87" s="148"/>
      <c r="Q87" s="148"/>
      <c r="R87" s="148"/>
      <c r="S87" s="131"/>
      <c r="T87" s="131"/>
      <c r="U87" s="197"/>
    </row>
    <row r="88" spans="1:21" s="127" customFormat="1" x14ac:dyDescent="0.45">
      <c r="A88" s="129"/>
      <c r="B88" s="131"/>
      <c r="C88" s="131"/>
      <c r="D88" s="131"/>
      <c r="E88" s="131"/>
      <c r="F88" s="131"/>
      <c r="G88" s="148"/>
      <c r="H88" s="148"/>
      <c r="I88" s="148"/>
      <c r="J88" s="148"/>
      <c r="K88" s="148"/>
      <c r="L88" s="148"/>
      <c r="M88" s="148"/>
      <c r="N88" s="148"/>
      <c r="O88" s="148"/>
      <c r="P88" s="148"/>
      <c r="Q88" s="148"/>
      <c r="R88" s="148"/>
      <c r="S88" s="131"/>
      <c r="T88" s="131"/>
      <c r="U88" s="197"/>
    </row>
    <row r="89" spans="1:21" s="127" customFormat="1" x14ac:dyDescent="0.45">
      <c r="A89" s="129"/>
      <c r="B89" s="131"/>
      <c r="C89" s="131"/>
      <c r="D89" s="131"/>
      <c r="E89" s="131"/>
      <c r="F89" s="131"/>
      <c r="G89" s="148"/>
      <c r="H89" s="148"/>
      <c r="I89" s="148"/>
      <c r="J89" s="148"/>
      <c r="K89" s="148"/>
      <c r="L89" s="148"/>
      <c r="M89" s="148"/>
      <c r="N89" s="148"/>
      <c r="O89" s="148"/>
      <c r="P89" s="148"/>
      <c r="Q89" s="148"/>
      <c r="R89" s="148"/>
      <c r="S89" s="131"/>
      <c r="T89" s="131"/>
      <c r="U89" s="197"/>
    </row>
    <row r="90" spans="1:21" s="127" customFormat="1" x14ac:dyDescent="0.45">
      <c r="A90" s="132"/>
      <c r="B90" s="133"/>
      <c r="C90" s="133"/>
      <c r="D90" s="133"/>
      <c r="E90" s="133"/>
      <c r="F90" s="133"/>
      <c r="G90" s="139"/>
      <c r="H90" s="139"/>
      <c r="I90" s="139"/>
      <c r="J90" s="139"/>
      <c r="K90" s="139"/>
      <c r="L90" s="139"/>
      <c r="M90" s="139"/>
      <c r="N90" s="139"/>
      <c r="O90" s="139"/>
      <c r="P90" s="139"/>
      <c r="Q90" s="139"/>
      <c r="R90" s="139"/>
      <c r="S90" s="133"/>
      <c r="T90" s="133"/>
    </row>
    <row r="286" spans="1:1" x14ac:dyDescent="0.45">
      <c r="A286" s="134">
        <v>0</v>
      </c>
    </row>
    <row r="287" spans="1:1" x14ac:dyDescent="0.45">
      <c r="A287" s="134">
        <v>1</v>
      </c>
    </row>
    <row r="288" spans="1:1" x14ac:dyDescent="0.45">
      <c r="A288" s="134">
        <v>2</v>
      </c>
    </row>
  </sheetData>
  <mergeCells count="83">
    <mergeCell ref="A81:A82"/>
    <mergeCell ref="A22:A23"/>
    <mergeCell ref="B21:C21"/>
    <mergeCell ref="B73:C73"/>
    <mergeCell ref="A74:A76"/>
    <mergeCell ref="A70:A72"/>
    <mergeCell ref="B77:C77"/>
    <mergeCell ref="A78:A79"/>
    <mergeCell ref="B80:C80"/>
    <mergeCell ref="B24:C24"/>
    <mergeCell ref="B26:C26"/>
    <mergeCell ref="B29:B30"/>
    <mergeCell ref="C29:C30"/>
    <mergeCell ref="B66:C66"/>
    <mergeCell ref="B67:C67"/>
    <mergeCell ref="B39:C39"/>
    <mergeCell ref="S29:S30"/>
    <mergeCell ref="T29:T30"/>
    <mergeCell ref="A27:A31"/>
    <mergeCell ref="B69:C69"/>
    <mergeCell ref="B34:C34"/>
    <mergeCell ref="B35:C35"/>
    <mergeCell ref="B36:C36"/>
    <mergeCell ref="B47:C47"/>
    <mergeCell ref="B48:C48"/>
    <mergeCell ref="B49:C49"/>
    <mergeCell ref="B50:C50"/>
    <mergeCell ref="B38:C38"/>
    <mergeCell ref="B37:C37"/>
    <mergeCell ref="B42:C42"/>
    <mergeCell ref="B43:C43"/>
    <mergeCell ref="B60:C60"/>
    <mergeCell ref="S8:S10"/>
    <mergeCell ref="T8:T10"/>
    <mergeCell ref="U8:U10"/>
    <mergeCell ref="N8:R8"/>
    <mergeCell ref="M9:M10"/>
    <mergeCell ref="D29:D30"/>
    <mergeCell ref="E29:E30"/>
    <mergeCell ref="L9:L10"/>
    <mergeCell ref="I8:M8"/>
    <mergeCell ref="R9:R10"/>
    <mergeCell ref="D8:D9"/>
    <mergeCell ref="E8:E9"/>
    <mergeCell ref="F8:F9"/>
    <mergeCell ref="Q9:Q10"/>
    <mergeCell ref="P9:P10"/>
    <mergeCell ref="O9:O10"/>
    <mergeCell ref="N9:N10"/>
    <mergeCell ref="F29:F30"/>
    <mergeCell ref="A16:A17"/>
    <mergeCell ref="A19:A20"/>
    <mergeCell ref="J9:J10"/>
    <mergeCell ref="K9:K10"/>
    <mergeCell ref="A8:A10"/>
    <mergeCell ref="A12:A13"/>
    <mergeCell ref="B12:C13"/>
    <mergeCell ref="I9:I10"/>
    <mergeCell ref="B8:C10"/>
    <mergeCell ref="B15:C15"/>
    <mergeCell ref="G8:G10"/>
    <mergeCell ref="H8:H10"/>
    <mergeCell ref="B53:C53"/>
    <mergeCell ref="B54:C54"/>
    <mergeCell ref="B61:C61"/>
    <mergeCell ref="B62:C62"/>
    <mergeCell ref="B18:C18"/>
    <mergeCell ref="B68:C68"/>
    <mergeCell ref="B51:C51"/>
    <mergeCell ref="B40:C40"/>
    <mergeCell ref="B41:C41"/>
    <mergeCell ref="B64:C64"/>
    <mergeCell ref="B65:C65"/>
    <mergeCell ref="B44:C44"/>
    <mergeCell ref="B45:C45"/>
    <mergeCell ref="B46:C46"/>
    <mergeCell ref="B63:C63"/>
    <mergeCell ref="B52:C52"/>
    <mergeCell ref="B55:C55"/>
    <mergeCell ref="B56:C56"/>
    <mergeCell ref="B57:C57"/>
    <mergeCell ref="B58:C58"/>
    <mergeCell ref="B59:C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75"/>
  <sheetViews>
    <sheetView tabSelected="1" topLeftCell="A2" zoomScale="80" zoomScaleNormal="80" workbookViewId="0">
      <pane xSplit="10" ySplit="8" topLeftCell="K31" activePane="bottomRight" state="frozen"/>
      <selection activeCell="A2" sqref="A2"/>
      <selection pane="topRight" activeCell="K2" sqref="K2"/>
      <selection pane="bottomLeft" activeCell="A10" sqref="A10"/>
      <selection pane="bottomRight" activeCell="N33" sqref="N33"/>
    </sheetView>
  </sheetViews>
  <sheetFormatPr defaultColWidth="9.1328125" defaultRowHeight="13.15" outlineLevelCol="1" x14ac:dyDescent="0.4"/>
  <cols>
    <col min="1" max="5" width="3" style="117" customWidth="1"/>
    <col min="6" max="6" width="72.33203125" style="150" customWidth="1"/>
    <col min="7" max="7" width="7.6640625" style="150" customWidth="1"/>
    <col min="8" max="8" width="9.86328125" style="159" customWidth="1"/>
    <col min="9" max="9" width="9.33203125" style="216" customWidth="1"/>
    <col min="10" max="10" width="10.46484375" style="161" customWidth="1" outlineLevel="1"/>
    <col min="11" max="23" width="14" style="150" customWidth="1" outlineLevel="1"/>
    <col min="24" max="24" width="13.33203125" style="150" customWidth="1" outlineLevel="1"/>
    <col min="25" max="25" width="14.6640625" style="150" customWidth="1" outlineLevel="1"/>
    <col min="26" max="26" width="17.6640625" style="150" customWidth="1" outlineLevel="1"/>
    <col min="27" max="31" width="13.53125" style="150" customWidth="1" outlineLevel="1"/>
    <col min="32" max="32" width="14.46484375" style="150" customWidth="1" outlineLevel="1"/>
    <col min="33" max="56" width="4.6640625" style="160" customWidth="1" outlineLevel="1"/>
    <col min="57" max="57" width="19.33203125" style="216" customWidth="1" outlineLevel="1"/>
    <col min="58" max="58" width="20.33203125" style="216" customWidth="1" outlineLevel="1"/>
    <col min="59" max="59" width="27" style="216" customWidth="1" outlineLevel="1"/>
    <col min="60" max="60" width="72.46484375" style="150" customWidth="1"/>
    <col min="61" max="16384" width="9.1328125" style="150"/>
  </cols>
  <sheetData>
    <row r="1" spans="1:60" s="154" customFormat="1" ht="16.149999999999999" hidden="1" thickBot="1" x14ac:dyDescent="0.55000000000000004">
      <c r="A1" s="162" t="s">
        <v>187</v>
      </c>
      <c r="B1" s="163"/>
      <c r="C1" s="163"/>
      <c r="D1" s="116"/>
      <c r="E1" s="116"/>
      <c r="F1" s="1"/>
      <c r="G1" s="1"/>
      <c r="H1" s="6"/>
      <c r="I1" s="212"/>
      <c r="J1" s="1"/>
      <c r="K1" s="1"/>
      <c r="L1" s="1"/>
      <c r="M1" s="1"/>
      <c r="N1" s="1"/>
      <c r="O1" s="1"/>
      <c r="P1" s="1"/>
      <c r="Q1" s="1"/>
      <c r="R1" s="1"/>
      <c r="S1" s="1"/>
      <c r="T1" s="1"/>
      <c r="U1" s="1"/>
      <c r="V1" s="1"/>
      <c r="W1" s="1"/>
      <c r="X1" s="1"/>
      <c r="Y1" s="1"/>
      <c r="Z1" s="1"/>
      <c r="AA1" s="1"/>
      <c r="AB1" s="1"/>
      <c r="AC1" s="1"/>
      <c r="AD1" s="1"/>
      <c r="AE1" s="1"/>
      <c r="AF1" s="1"/>
      <c r="AG1" s="8"/>
      <c r="AH1" s="8"/>
      <c r="AI1" s="8"/>
      <c r="AJ1" s="8"/>
      <c r="AK1" s="8"/>
      <c r="AL1" s="8"/>
      <c r="AM1" s="8"/>
      <c r="AN1" s="10"/>
      <c r="AO1" s="8"/>
      <c r="AP1" s="8"/>
      <c r="AQ1" s="8"/>
      <c r="AR1" s="8"/>
      <c r="AS1" s="8"/>
      <c r="AT1" s="8"/>
      <c r="AU1" s="8"/>
      <c r="AV1" s="8"/>
      <c r="AW1" s="8"/>
      <c r="AX1" s="8"/>
      <c r="AY1" s="8"/>
      <c r="AZ1" s="8"/>
      <c r="BA1" s="8"/>
      <c r="BB1" s="8"/>
      <c r="BC1" s="8"/>
      <c r="BD1" s="8"/>
      <c r="BE1" s="212"/>
      <c r="BF1" s="212"/>
      <c r="BG1" s="212"/>
      <c r="BH1" s="1"/>
    </row>
    <row r="2" spans="1:60" s="154" customFormat="1" ht="15.75" x14ac:dyDescent="0.5">
      <c r="A2" s="116" t="s">
        <v>288</v>
      </c>
      <c r="B2" s="163"/>
      <c r="C2" s="163"/>
      <c r="D2" s="116"/>
      <c r="E2" s="116"/>
      <c r="F2" s="1"/>
      <c r="G2" s="1"/>
      <c r="H2" s="6"/>
      <c r="I2" s="212"/>
      <c r="J2" s="1"/>
      <c r="K2" s="1"/>
      <c r="L2" s="1"/>
      <c r="M2" s="1"/>
      <c r="N2" s="1"/>
      <c r="O2" s="1"/>
      <c r="P2" s="1"/>
      <c r="Q2" s="1"/>
      <c r="R2" s="1"/>
      <c r="S2" s="1"/>
      <c r="T2" s="1"/>
      <c r="U2" s="1"/>
      <c r="V2" s="1"/>
      <c r="W2" s="1"/>
      <c r="X2" s="1"/>
      <c r="Y2" s="1"/>
      <c r="Z2" s="1"/>
      <c r="AA2" s="1"/>
      <c r="AB2" s="1"/>
      <c r="AC2" s="1"/>
      <c r="AD2" s="1"/>
      <c r="AE2" s="1"/>
      <c r="AF2" s="1"/>
      <c r="AG2" s="8"/>
      <c r="AH2" s="8"/>
      <c r="AI2" s="8"/>
      <c r="AJ2" s="8"/>
      <c r="AK2" s="8"/>
      <c r="AL2" s="8"/>
      <c r="AM2" s="8"/>
      <c r="AN2" s="8"/>
      <c r="AO2" s="8"/>
      <c r="AP2" s="8"/>
      <c r="AQ2" s="8"/>
      <c r="AR2" s="8"/>
      <c r="AS2" s="8"/>
      <c r="AT2" s="8"/>
      <c r="AU2" s="8"/>
      <c r="AV2" s="8"/>
      <c r="AW2" s="8"/>
      <c r="AX2" s="8"/>
      <c r="AY2" s="8"/>
      <c r="AZ2" s="8"/>
      <c r="BA2" s="8"/>
      <c r="BB2" s="8"/>
      <c r="BC2" s="8"/>
      <c r="BD2" s="8"/>
      <c r="BE2" s="212"/>
      <c r="BF2" s="212"/>
      <c r="BG2" s="212"/>
      <c r="BH2" s="1"/>
    </row>
    <row r="3" spans="1:60" s="154" customFormat="1" ht="15.75" x14ac:dyDescent="0.5">
      <c r="A3" s="116" t="s">
        <v>289</v>
      </c>
      <c r="B3" s="163"/>
      <c r="C3" s="163"/>
      <c r="D3" s="116"/>
      <c r="E3" s="116"/>
      <c r="F3" s="1"/>
      <c r="G3" s="1"/>
      <c r="H3" s="6"/>
      <c r="I3" s="212"/>
      <c r="J3" s="1"/>
      <c r="K3" s="1"/>
      <c r="L3" s="1"/>
      <c r="M3" s="1"/>
      <c r="N3" s="1"/>
      <c r="O3" s="1"/>
      <c r="P3" s="1"/>
      <c r="Q3" s="1"/>
      <c r="R3" s="1"/>
      <c r="S3" s="1"/>
      <c r="T3" s="1"/>
      <c r="U3" s="1"/>
      <c r="V3" s="1"/>
      <c r="W3" s="1"/>
      <c r="X3" s="1"/>
      <c r="Y3" s="1"/>
      <c r="Z3" s="1"/>
      <c r="AA3" s="1"/>
      <c r="AB3" s="1"/>
      <c r="AC3" s="1"/>
      <c r="AD3" s="1"/>
      <c r="AE3" s="1"/>
      <c r="AF3" s="1"/>
      <c r="AG3" s="8"/>
      <c r="AH3" s="8"/>
      <c r="AI3" s="8"/>
      <c r="AJ3" s="8"/>
      <c r="AK3" s="8"/>
      <c r="AL3" s="8"/>
      <c r="AM3" s="8"/>
      <c r="AN3" s="8"/>
      <c r="AO3" s="8"/>
      <c r="AP3" s="8"/>
      <c r="AQ3" s="8"/>
      <c r="AR3" s="8"/>
      <c r="AS3" s="8"/>
      <c r="AT3" s="8"/>
      <c r="AU3" s="8"/>
      <c r="AV3" s="8"/>
      <c r="AW3" s="8"/>
      <c r="AX3" s="8"/>
      <c r="AY3" s="8"/>
      <c r="AZ3" s="8"/>
      <c r="BA3" s="8"/>
      <c r="BB3" s="8"/>
      <c r="BC3" s="8"/>
      <c r="BD3" s="8"/>
      <c r="BE3" s="212"/>
      <c r="BF3" s="212"/>
      <c r="BG3" s="212"/>
      <c r="BH3" s="1"/>
    </row>
    <row r="4" spans="1:60" s="154" customFormat="1" ht="15.75" x14ac:dyDescent="0.5">
      <c r="A4" s="116" t="s">
        <v>296</v>
      </c>
      <c r="B4" s="163"/>
      <c r="C4" s="163"/>
      <c r="D4" s="116"/>
      <c r="E4" s="116"/>
      <c r="F4" s="1"/>
      <c r="G4" s="1"/>
      <c r="H4" s="6"/>
      <c r="I4" s="212"/>
      <c r="J4" s="1"/>
      <c r="K4" s="1"/>
      <c r="L4" s="1"/>
      <c r="M4" s="1"/>
      <c r="N4" s="1"/>
      <c r="O4" s="1"/>
      <c r="P4" s="1"/>
      <c r="Q4" s="1"/>
      <c r="R4" s="1"/>
      <c r="S4" s="1"/>
      <c r="T4" s="1"/>
      <c r="U4" s="1"/>
      <c r="V4" s="1"/>
      <c r="W4" s="1"/>
      <c r="X4" s="1"/>
      <c r="Y4" s="1"/>
      <c r="Z4" s="1"/>
      <c r="AA4" s="1"/>
      <c r="AB4" s="1"/>
      <c r="AC4" s="1"/>
      <c r="AD4" s="1"/>
      <c r="AE4" s="1"/>
      <c r="AF4" s="1"/>
      <c r="AG4" s="8"/>
      <c r="AH4" s="8"/>
      <c r="AI4" s="8"/>
      <c r="AJ4" s="8"/>
      <c r="AK4" s="8"/>
      <c r="AL4" s="8"/>
      <c r="AM4" s="8"/>
      <c r="AN4" s="8"/>
      <c r="AO4" s="8"/>
      <c r="AP4" s="8"/>
      <c r="AQ4" s="8"/>
      <c r="AR4" s="8"/>
      <c r="AS4" s="8"/>
      <c r="AT4" s="8"/>
      <c r="AU4" s="8"/>
      <c r="AV4" s="8"/>
      <c r="AW4" s="8"/>
      <c r="AX4" s="8"/>
      <c r="AY4" s="8"/>
      <c r="AZ4" s="8"/>
      <c r="BA4" s="8"/>
      <c r="BB4" s="8"/>
      <c r="BC4" s="8"/>
      <c r="BD4" s="8"/>
      <c r="BE4" s="212"/>
      <c r="BF4" s="212"/>
      <c r="BG4" s="212"/>
      <c r="BH4" s="1"/>
    </row>
    <row r="5" spans="1:60" s="154" customFormat="1" ht="15.75" x14ac:dyDescent="0.5">
      <c r="A5" s="116" t="s">
        <v>297</v>
      </c>
      <c r="B5" s="163"/>
      <c r="C5" s="163"/>
      <c r="D5" s="116"/>
      <c r="E5" s="116"/>
      <c r="F5" s="1"/>
      <c r="G5" s="1"/>
      <c r="H5" s="6"/>
      <c r="I5" s="212"/>
      <c r="J5" s="1"/>
      <c r="K5" s="1"/>
      <c r="L5" s="1"/>
      <c r="M5" s="1"/>
      <c r="N5" s="1"/>
      <c r="O5" s="1"/>
      <c r="P5" s="1"/>
      <c r="Q5" s="1"/>
      <c r="R5" s="1"/>
      <c r="S5" s="1"/>
      <c r="T5" s="1"/>
      <c r="U5" s="1"/>
      <c r="V5" s="1"/>
      <c r="W5" s="1"/>
      <c r="X5" s="1"/>
      <c r="Y5" s="1"/>
      <c r="Z5" s="1"/>
      <c r="AA5" s="1"/>
      <c r="AB5" s="1"/>
      <c r="AC5" s="1"/>
      <c r="AD5" s="1"/>
      <c r="AE5" s="1"/>
      <c r="AF5" s="1"/>
      <c r="AG5" s="8"/>
      <c r="AH5" s="8"/>
      <c r="AI5" s="8"/>
      <c r="AJ5" s="8"/>
      <c r="AK5" s="8"/>
      <c r="AL5" s="8"/>
      <c r="AM5" s="8"/>
      <c r="AN5" s="8"/>
      <c r="AO5" s="8"/>
      <c r="AP5" s="8"/>
      <c r="AQ5" s="8"/>
      <c r="AR5" s="8"/>
      <c r="AS5" s="8"/>
      <c r="AT5" s="8"/>
      <c r="AU5" s="8"/>
      <c r="AV5" s="8"/>
      <c r="AW5" s="8"/>
      <c r="AX5" s="8"/>
      <c r="AY5" s="8"/>
      <c r="AZ5" s="8"/>
      <c r="BA5" s="8"/>
      <c r="BB5" s="8"/>
      <c r="BC5" s="8"/>
      <c r="BD5" s="8"/>
      <c r="BE5" s="212"/>
      <c r="BF5" s="212"/>
      <c r="BG5" s="212"/>
      <c r="BH5" s="1"/>
    </row>
    <row r="6" spans="1:60" ht="13.5" thickBot="1" x14ac:dyDescent="0.45">
      <c r="C6" s="164"/>
      <c r="D6" s="164"/>
      <c r="E6" s="164"/>
      <c r="F6" s="151"/>
      <c r="G6" s="151"/>
      <c r="H6" s="152"/>
      <c r="I6" s="213"/>
      <c r="J6" s="151"/>
      <c r="K6" s="151"/>
      <c r="L6" s="151"/>
      <c r="M6" s="151"/>
      <c r="N6" s="151"/>
      <c r="O6" s="151"/>
      <c r="P6" s="151"/>
      <c r="Q6" s="151"/>
      <c r="R6" s="151"/>
      <c r="S6" s="151"/>
      <c r="T6" s="151"/>
      <c r="U6" s="151"/>
      <c r="V6" s="151"/>
      <c r="W6" s="151"/>
      <c r="X6" s="151"/>
      <c r="Y6" s="151"/>
      <c r="Z6" s="151"/>
      <c r="AA6" s="151"/>
      <c r="AB6" s="151"/>
      <c r="AC6" s="151"/>
      <c r="AD6" s="151"/>
      <c r="AE6" s="151"/>
      <c r="AF6" s="151"/>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213"/>
      <c r="BF6" s="213"/>
      <c r="BG6" s="213"/>
      <c r="BH6" s="151"/>
    </row>
    <row r="7" spans="1:60" ht="18.5" customHeight="1" x14ac:dyDescent="0.4">
      <c r="A7" s="354" t="s">
        <v>157</v>
      </c>
      <c r="B7" s="354"/>
      <c r="C7" s="354"/>
      <c r="D7" s="354"/>
      <c r="E7" s="354"/>
      <c r="F7" s="336" t="s">
        <v>17</v>
      </c>
      <c r="G7" s="338" t="s">
        <v>67</v>
      </c>
      <c r="H7" s="340" t="s">
        <v>1</v>
      </c>
      <c r="I7" s="343" t="s">
        <v>39</v>
      </c>
      <c r="J7" s="343" t="s">
        <v>2</v>
      </c>
      <c r="K7" s="347" t="s">
        <v>200</v>
      </c>
      <c r="L7" s="347"/>
      <c r="M7" s="347"/>
      <c r="N7" s="347"/>
      <c r="O7" s="347"/>
      <c r="P7" s="347"/>
      <c r="Q7" s="347"/>
      <c r="R7" s="347"/>
      <c r="S7" s="347"/>
      <c r="T7" s="347"/>
      <c r="U7" s="347"/>
      <c r="V7" s="347"/>
      <c r="W7" s="347"/>
      <c r="X7" s="343"/>
      <c r="Y7" s="343" t="s">
        <v>203</v>
      </c>
      <c r="Z7" s="340" t="s">
        <v>18</v>
      </c>
      <c r="AA7" s="340"/>
      <c r="AB7" s="340"/>
      <c r="AC7" s="340"/>
      <c r="AD7" s="340"/>
      <c r="AE7" s="340"/>
      <c r="AF7" s="340"/>
      <c r="AG7" s="348"/>
      <c r="AH7" s="348"/>
      <c r="AI7" s="348"/>
      <c r="AJ7" s="348"/>
      <c r="AK7" s="348"/>
      <c r="AL7" s="348"/>
      <c r="AM7" s="348"/>
      <c r="AN7" s="348"/>
      <c r="AO7" s="348"/>
      <c r="AP7" s="348"/>
      <c r="AQ7" s="348"/>
      <c r="AR7" s="348"/>
      <c r="AS7" s="348"/>
      <c r="AT7" s="348"/>
      <c r="AU7" s="348"/>
      <c r="AV7" s="348"/>
      <c r="AW7" s="348"/>
      <c r="AX7" s="348"/>
      <c r="AY7" s="348"/>
      <c r="AZ7" s="348"/>
      <c r="BA7" s="348"/>
      <c r="BB7" s="348"/>
      <c r="BC7" s="348"/>
      <c r="BD7" s="348"/>
      <c r="BE7" s="349" t="s">
        <v>83</v>
      </c>
      <c r="BF7" s="349"/>
      <c r="BG7" s="349"/>
      <c r="BH7" s="344" t="s">
        <v>4</v>
      </c>
    </row>
    <row r="8" spans="1:60" ht="49.5" customHeight="1" x14ac:dyDescent="0.4">
      <c r="A8" s="335" t="s">
        <v>124</v>
      </c>
      <c r="B8" s="335" t="s">
        <v>93</v>
      </c>
      <c r="C8" s="335" t="s">
        <v>125</v>
      </c>
      <c r="D8" s="335" t="s">
        <v>64</v>
      </c>
      <c r="E8" s="335" t="s">
        <v>65</v>
      </c>
      <c r="F8" s="337"/>
      <c r="G8" s="339"/>
      <c r="H8" s="341"/>
      <c r="I8" s="333"/>
      <c r="J8" s="333"/>
      <c r="K8" s="264">
        <v>71200</v>
      </c>
      <c r="L8" s="264">
        <v>71300</v>
      </c>
      <c r="M8" s="264">
        <v>71400</v>
      </c>
      <c r="N8" s="264">
        <v>71600</v>
      </c>
      <c r="O8" s="264">
        <v>72100</v>
      </c>
      <c r="P8" s="264">
        <v>72200</v>
      </c>
      <c r="Q8" s="264">
        <v>72400</v>
      </c>
      <c r="R8" s="264">
        <v>72500</v>
      </c>
      <c r="S8" s="264">
        <v>72800</v>
      </c>
      <c r="T8" s="264">
        <v>73400</v>
      </c>
      <c r="U8" s="264">
        <v>74100</v>
      </c>
      <c r="V8" s="264">
        <v>74200</v>
      </c>
      <c r="W8" s="264">
        <v>74500</v>
      </c>
      <c r="X8" s="351" t="s">
        <v>43</v>
      </c>
      <c r="Y8" s="333"/>
      <c r="Z8" s="333" t="s">
        <v>216</v>
      </c>
      <c r="AA8" s="333" t="s">
        <v>205</v>
      </c>
      <c r="AB8" s="333" t="s">
        <v>104</v>
      </c>
      <c r="AC8" s="333" t="s">
        <v>291</v>
      </c>
      <c r="AD8" s="333" t="s">
        <v>201</v>
      </c>
      <c r="AE8" s="333" t="s">
        <v>202</v>
      </c>
      <c r="AF8" s="333" t="s">
        <v>59</v>
      </c>
      <c r="AG8" s="353">
        <v>2019</v>
      </c>
      <c r="AH8" s="353"/>
      <c r="AI8" s="353"/>
      <c r="AJ8" s="353"/>
      <c r="AK8" s="353"/>
      <c r="AL8" s="353"/>
      <c r="AM8" s="353"/>
      <c r="AN8" s="353"/>
      <c r="AO8" s="353"/>
      <c r="AP8" s="353"/>
      <c r="AQ8" s="353"/>
      <c r="AR8" s="353"/>
      <c r="AS8" s="353">
        <v>2020</v>
      </c>
      <c r="AT8" s="353"/>
      <c r="AU8" s="353"/>
      <c r="AV8" s="353"/>
      <c r="AW8" s="353"/>
      <c r="AX8" s="353"/>
      <c r="AY8" s="353"/>
      <c r="AZ8" s="353"/>
      <c r="BA8" s="353"/>
      <c r="BB8" s="353"/>
      <c r="BC8" s="353"/>
      <c r="BD8" s="353"/>
      <c r="BE8" s="350"/>
      <c r="BF8" s="350"/>
      <c r="BG8" s="350"/>
      <c r="BH8" s="345"/>
    </row>
    <row r="9" spans="1:60" ht="48.75" customHeight="1" x14ac:dyDescent="0.4">
      <c r="A9" s="335"/>
      <c r="B9" s="335"/>
      <c r="C9" s="335"/>
      <c r="D9" s="335"/>
      <c r="E9" s="335"/>
      <c r="F9" s="337"/>
      <c r="G9" s="339"/>
      <c r="H9" s="342"/>
      <c r="I9" s="334"/>
      <c r="J9" s="334"/>
      <c r="K9" s="265" t="s">
        <v>188</v>
      </c>
      <c r="L9" s="265" t="s">
        <v>189</v>
      </c>
      <c r="M9" s="265" t="s">
        <v>190</v>
      </c>
      <c r="N9" s="265" t="s">
        <v>191</v>
      </c>
      <c r="O9" s="265" t="s">
        <v>192</v>
      </c>
      <c r="P9" s="265" t="s">
        <v>193</v>
      </c>
      <c r="Q9" s="265" t="s">
        <v>194</v>
      </c>
      <c r="R9" s="265" t="s">
        <v>186</v>
      </c>
      <c r="S9" s="265" t="s">
        <v>195</v>
      </c>
      <c r="T9" s="266" t="s">
        <v>196</v>
      </c>
      <c r="U9" s="266" t="s">
        <v>197</v>
      </c>
      <c r="V9" s="265" t="s">
        <v>198</v>
      </c>
      <c r="W9" s="265" t="s">
        <v>199</v>
      </c>
      <c r="X9" s="352"/>
      <c r="Y9" s="334"/>
      <c r="Z9" s="334"/>
      <c r="AA9" s="334"/>
      <c r="AB9" s="334"/>
      <c r="AC9" s="334"/>
      <c r="AD9" s="334"/>
      <c r="AE9" s="334"/>
      <c r="AF9" s="334"/>
      <c r="AG9" s="267" t="s">
        <v>72</v>
      </c>
      <c r="AH9" s="267" t="s">
        <v>71</v>
      </c>
      <c r="AI9" s="267" t="s">
        <v>73</v>
      </c>
      <c r="AJ9" s="267" t="s">
        <v>74</v>
      </c>
      <c r="AK9" s="267" t="s">
        <v>75</v>
      </c>
      <c r="AL9" s="267" t="s">
        <v>76</v>
      </c>
      <c r="AM9" s="267" t="s">
        <v>77</v>
      </c>
      <c r="AN9" s="267" t="s">
        <v>78</v>
      </c>
      <c r="AO9" s="267" t="s">
        <v>79</v>
      </c>
      <c r="AP9" s="267" t="s">
        <v>80</v>
      </c>
      <c r="AQ9" s="267" t="s">
        <v>81</v>
      </c>
      <c r="AR9" s="267" t="s">
        <v>82</v>
      </c>
      <c r="AS9" s="267" t="s">
        <v>72</v>
      </c>
      <c r="AT9" s="267" t="s">
        <v>71</v>
      </c>
      <c r="AU9" s="267" t="s">
        <v>73</v>
      </c>
      <c r="AV9" s="267" t="s">
        <v>74</v>
      </c>
      <c r="AW9" s="267" t="s">
        <v>75</v>
      </c>
      <c r="AX9" s="267" t="s">
        <v>76</v>
      </c>
      <c r="AY9" s="267" t="s">
        <v>77</v>
      </c>
      <c r="AZ9" s="267" t="s">
        <v>78</v>
      </c>
      <c r="BA9" s="267" t="s">
        <v>79</v>
      </c>
      <c r="BB9" s="267" t="s">
        <v>80</v>
      </c>
      <c r="BC9" s="267" t="s">
        <v>81</v>
      </c>
      <c r="BD9" s="267" t="s">
        <v>82</v>
      </c>
      <c r="BE9" s="268" t="s">
        <v>49</v>
      </c>
      <c r="BF9" s="268" t="s">
        <v>48</v>
      </c>
      <c r="BG9" s="268" t="s">
        <v>23</v>
      </c>
      <c r="BH9" s="346"/>
    </row>
    <row r="10" spans="1:60" s="157" customFormat="1" ht="30" x14ac:dyDescent="0.35">
      <c r="A10" s="210">
        <v>1</v>
      </c>
      <c r="B10" s="210"/>
      <c r="C10" s="165"/>
      <c r="D10" s="165"/>
      <c r="E10" s="165"/>
      <c r="F10" s="68" t="s">
        <v>217</v>
      </c>
      <c r="G10" s="118">
        <v>1</v>
      </c>
      <c r="H10" s="168"/>
      <c r="I10" s="173"/>
      <c r="J10" s="169">
        <f>X10</f>
        <v>0</v>
      </c>
      <c r="K10" s="171"/>
      <c r="L10" s="171"/>
      <c r="M10" s="171"/>
      <c r="N10" s="171"/>
      <c r="O10" s="171"/>
      <c r="P10" s="171"/>
      <c r="Q10" s="171"/>
      <c r="R10" s="171"/>
      <c r="S10" s="171"/>
      <c r="T10" s="171"/>
      <c r="U10" s="171"/>
      <c r="V10" s="171"/>
      <c r="W10" s="171"/>
      <c r="X10" s="169">
        <f>SUM(K10:W10)</f>
        <v>0</v>
      </c>
      <c r="Y10" s="169">
        <f>H10*X10</f>
        <v>0</v>
      </c>
      <c r="Z10" s="172"/>
      <c r="AA10" s="172">
        <v>0</v>
      </c>
      <c r="AB10" s="172"/>
      <c r="AC10" s="172"/>
      <c r="AD10" s="172"/>
      <c r="AE10" s="172"/>
      <c r="AF10" s="170">
        <f>SUM(Z10:AE10)</f>
        <v>0</v>
      </c>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240"/>
      <c r="BF10" s="240"/>
      <c r="BG10" s="240"/>
      <c r="BH10" s="156"/>
    </row>
    <row r="11" spans="1:60" s="157" customFormat="1" ht="46.15" x14ac:dyDescent="0.45">
      <c r="A11" s="211"/>
      <c r="B11" s="211">
        <v>1</v>
      </c>
      <c r="C11" s="165"/>
      <c r="D11" s="165"/>
      <c r="E11" s="165"/>
      <c r="F11" s="68" t="s">
        <v>218</v>
      </c>
      <c r="G11" s="282">
        <v>1</v>
      </c>
      <c r="H11" s="168"/>
      <c r="I11" s="173"/>
      <c r="J11" s="169"/>
      <c r="K11" s="171"/>
      <c r="L11" s="171"/>
      <c r="M11" s="171"/>
      <c r="N11" s="171"/>
      <c r="O11" s="171"/>
      <c r="P11" s="171"/>
      <c r="Q11" s="171"/>
      <c r="R11" s="171"/>
      <c r="S11" s="171"/>
      <c r="T11" s="171"/>
      <c r="U11" s="171"/>
      <c r="V11" s="171"/>
      <c r="W11" s="171"/>
      <c r="X11" s="169"/>
      <c r="Y11" s="169"/>
      <c r="Z11" s="172"/>
      <c r="AA11" s="172"/>
      <c r="AB11" s="172"/>
      <c r="AC11" s="172"/>
      <c r="AD11" s="172"/>
      <c r="AE11" s="172"/>
      <c r="AF11" s="170">
        <f t="shared" ref="AF11:AF74" si="0">SUM(Z11:AE11)</f>
        <v>0</v>
      </c>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240"/>
      <c r="BF11" s="240"/>
      <c r="BG11" s="240"/>
      <c r="BH11" s="156"/>
    </row>
    <row r="12" spans="1:60" s="157" customFormat="1" ht="15" x14ac:dyDescent="0.35">
      <c r="A12" s="278"/>
      <c r="B12" s="278"/>
      <c r="C12" s="165">
        <v>1</v>
      </c>
      <c r="D12" s="165"/>
      <c r="E12" s="165"/>
      <c r="F12" s="68" t="s">
        <v>290</v>
      </c>
      <c r="G12" s="118">
        <v>1</v>
      </c>
      <c r="H12" s="168"/>
      <c r="I12" s="173"/>
      <c r="J12" s="169"/>
      <c r="K12" s="171"/>
      <c r="L12" s="171"/>
      <c r="M12" s="171"/>
      <c r="N12" s="171"/>
      <c r="O12" s="171"/>
      <c r="P12" s="171"/>
      <c r="Q12" s="171"/>
      <c r="R12" s="171"/>
      <c r="S12" s="171"/>
      <c r="T12" s="171"/>
      <c r="U12" s="171"/>
      <c r="V12" s="171"/>
      <c r="W12" s="171"/>
      <c r="X12" s="169"/>
      <c r="Y12" s="169"/>
      <c r="Z12" s="172"/>
      <c r="AA12" s="172"/>
      <c r="AB12" s="172"/>
      <c r="AC12" s="172"/>
      <c r="AD12" s="172"/>
      <c r="AE12" s="172"/>
      <c r="AF12" s="170">
        <f t="shared" si="0"/>
        <v>0</v>
      </c>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240"/>
      <c r="BF12" s="240"/>
      <c r="BG12" s="240"/>
      <c r="BH12" s="156"/>
    </row>
    <row r="13" spans="1:60" s="157" customFormat="1" ht="15" x14ac:dyDescent="0.35">
      <c r="A13" s="208"/>
      <c r="B13" s="208"/>
      <c r="C13" s="165"/>
      <c r="D13" s="165">
        <v>1</v>
      </c>
      <c r="E13" s="165"/>
      <c r="F13" s="68" t="s">
        <v>219</v>
      </c>
      <c r="G13" s="118">
        <v>2</v>
      </c>
      <c r="H13" s="168"/>
      <c r="I13" s="173"/>
      <c r="J13" s="169">
        <f t="shared" ref="J13:J89" si="1">X13</f>
        <v>0</v>
      </c>
      <c r="K13" s="171"/>
      <c r="L13" s="171"/>
      <c r="M13" s="171"/>
      <c r="N13" s="171"/>
      <c r="O13" s="171"/>
      <c r="P13" s="171"/>
      <c r="Q13" s="171"/>
      <c r="R13" s="171"/>
      <c r="S13" s="171"/>
      <c r="T13" s="171"/>
      <c r="U13" s="171"/>
      <c r="V13" s="171"/>
      <c r="W13" s="171"/>
      <c r="X13" s="169">
        <f t="shared" ref="X13:X86" si="2">SUM(K13:W13)</f>
        <v>0</v>
      </c>
      <c r="Y13" s="169">
        <f t="shared" ref="Y13:Y15" si="3">H13*X13</f>
        <v>0</v>
      </c>
      <c r="Z13" s="172"/>
      <c r="AA13" s="172"/>
      <c r="AB13" s="172"/>
      <c r="AC13" s="172"/>
      <c r="AD13" s="172"/>
      <c r="AE13" s="172"/>
      <c r="AF13" s="170">
        <f t="shared" si="0"/>
        <v>0</v>
      </c>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240"/>
      <c r="BF13" s="240"/>
      <c r="BG13" s="240"/>
      <c r="BH13" s="156"/>
    </row>
    <row r="14" spans="1:60" s="157" customFormat="1" ht="15" x14ac:dyDescent="0.35">
      <c r="A14" s="208"/>
      <c r="B14" s="208"/>
      <c r="C14" s="165"/>
      <c r="D14" s="165">
        <v>1</v>
      </c>
      <c r="E14" s="165"/>
      <c r="F14" s="68" t="s">
        <v>220</v>
      </c>
      <c r="G14" s="118">
        <v>2</v>
      </c>
      <c r="H14" s="168"/>
      <c r="I14" s="173"/>
      <c r="J14" s="169">
        <f t="shared" si="1"/>
        <v>0</v>
      </c>
      <c r="K14" s="171"/>
      <c r="L14" s="171"/>
      <c r="M14" s="171"/>
      <c r="N14" s="171"/>
      <c r="O14" s="171"/>
      <c r="P14" s="171"/>
      <c r="Q14" s="171"/>
      <c r="R14" s="171"/>
      <c r="S14" s="171"/>
      <c r="T14" s="171"/>
      <c r="U14" s="171"/>
      <c r="V14" s="171"/>
      <c r="W14" s="171"/>
      <c r="X14" s="169">
        <f t="shared" si="2"/>
        <v>0</v>
      </c>
      <c r="Y14" s="169">
        <f t="shared" si="3"/>
        <v>0</v>
      </c>
      <c r="Z14" s="172"/>
      <c r="AA14" s="172"/>
      <c r="AB14" s="172"/>
      <c r="AC14" s="172"/>
      <c r="AD14" s="172"/>
      <c r="AE14" s="172"/>
      <c r="AF14" s="170">
        <f t="shared" si="0"/>
        <v>0</v>
      </c>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240"/>
      <c r="BF14" s="240"/>
      <c r="BG14" s="240"/>
      <c r="BH14" s="156"/>
    </row>
    <row r="15" spans="1:60" s="157" customFormat="1" ht="30" x14ac:dyDescent="0.35">
      <c r="A15" s="208"/>
      <c r="B15" s="208"/>
      <c r="C15" s="165"/>
      <c r="D15" s="165">
        <v>2</v>
      </c>
      <c r="E15" s="165"/>
      <c r="F15" s="68" t="s">
        <v>287</v>
      </c>
      <c r="G15" s="118">
        <v>1</v>
      </c>
      <c r="H15" s="168"/>
      <c r="I15" s="173"/>
      <c r="J15" s="169">
        <f t="shared" si="1"/>
        <v>0</v>
      </c>
      <c r="K15" s="171"/>
      <c r="L15" s="171"/>
      <c r="M15" s="171"/>
      <c r="N15" s="171"/>
      <c r="O15" s="171"/>
      <c r="P15" s="171"/>
      <c r="Q15" s="171"/>
      <c r="R15" s="171"/>
      <c r="S15" s="171"/>
      <c r="T15" s="171"/>
      <c r="U15" s="171"/>
      <c r="V15" s="171"/>
      <c r="W15" s="171"/>
      <c r="X15" s="169">
        <f t="shared" si="2"/>
        <v>0</v>
      </c>
      <c r="Y15" s="169">
        <f t="shared" si="3"/>
        <v>0</v>
      </c>
      <c r="Z15" s="172"/>
      <c r="AA15" s="172"/>
      <c r="AB15" s="172"/>
      <c r="AC15" s="172"/>
      <c r="AD15" s="172"/>
      <c r="AE15" s="172"/>
      <c r="AF15" s="170">
        <f t="shared" si="0"/>
        <v>0</v>
      </c>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240"/>
      <c r="BF15" s="240"/>
      <c r="BG15" s="240"/>
      <c r="BH15" s="156"/>
    </row>
    <row r="16" spans="1:60" s="157" customFormat="1" ht="30" hidden="1" x14ac:dyDescent="0.35">
      <c r="A16" s="149"/>
      <c r="B16" s="149"/>
      <c r="C16" s="165"/>
      <c r="D16" s="165"/>
      <c r="E16" s="165">
        <v>1</v>
      </c>
      <c r="F16" s="68" t="s">
        <v>256</v>
      </c>
      <c r="G16" s="118">
        <v>2</v>
      </c>
      <c r="H16" s="168"/>
      <c r="I16" s="173"/>
      <c r="J16" s="169">
        <f t="shared" si="1"/>
        <v>0</v>
      </c>
      <c r="K16" s="171"/>
      <c r="L16" s="171"/>
      <c r="M16" s="171"/>
      <c r="N16" s="171"/>
      <c r="O16" s="171"/>
      <c r="P16" s="171"/>
      <c r="Q16" s="171"/>
      <c r="R16" s="171"/>
      <c r="S16" s="171"/>
      <c r="T16" s="171"/>
      <c r="U16" s="171"/>
      <c r="V16" s="171"/>
      <c r="W16" s="171"/>
      <c r="X16" s="169">
        <f t="shared" si="2"/>
        <v>0</v>
      </c>
      <c r="Y16" s="169">
        <f>H16*X16</f>
        <v>0</v>
      </c>
      <c r="Z16" s="170"/>
      <c r="AA16" s="170"/>
      <c r="AB16" s="170"/>
      <c r="AC16" s="170"/>
      <c r="AD16" s="170"/>
      <c r="AE16" s="170"/>
      <c r="AF16" s="170">
        <f t="shared" si="0"/>
        <v>0</v>
      </c>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240"/>
      <c r="BF16" s="240"/>
      <c r="BG16" s="240"/>
      <c r="BH16" s="156"/>
    </row>
    <row r="17" spans="1:60" s="157" customFormat="1" ht="15" hidden="1" x14ac:dyDescent="0.35">
      <c r="A17" s="149"/>
      <c r="B17" s="149"/>
      <c r="C17" s="165"/>
      <c r="D17" s="165"/>
      <c r="E17" s="165">
        <v>2</v>
      </c>
      <c r="F17" s="68" t="s">
        <v>257</v>
      </c>
      <c r="G17" s="118">
        <v>1</v>
      </c>
      <c r="H17" s="168"/>
      <c r="I17" s="173"/>
      <c r="J17" s="169">
        <f t="shared" si="1"/>
        <v>0</v>
      </c>
      <c r="K17" s="171"/>
      <c r="L17" s="171"/>
      <c r="M17" s="171"/>
      <c r="N17" s="171"/>
      <c r="O17" s="171"/>
      <c r="P17" s="171"/>
      <c r="Q17" s="171"/>
      <c r="R17" s="171"/>
      <c r="S17" s="171"/>
      <c r="T17" s="171"/>
      <c r="U17" s="171"/>
      <c r="V17" s="171"/>
      <c r="W17" s="171"/>
      <c r="X17" s="169">
        <f t="shared" si="2"/>
        <v>0</v>
      </c>
      <c r="Y17" s="169">
        <f t="shared" ref="Y17:Y80" si="4">H17*X17</f>
        <v>0</v>
      </c>
      <c r="Z17" s="170"/>
      <c r="AA17" s="170"/>
      <c r="AB17" s="170"/>
      <c r="AC17" s="170"/>
      <c r="AD17" s="170"/>
      <c r="AE17" s="170"/>
      <c r="AF17" s="170">
        <f t="shared" si="0"/>
        <v>0</v>
      </c>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240"/>
      <c r="BF17" s="240"/>
      <c r="BG17" s="240"/>
      <c r="BH17" s="156"/>
    </row>
    <row r="18" spans="1:60" s="157" customFormat="1" ht="15" hidden="1" x14ac:dyDescent="0.35">
      <c r="A18" s="149"/>
      <c r="B18" s="149"/>
      <c r="C18" s="165"/>
      <c r="D18" s="165"/>
      <c r="E18" s="165">
        <v>3</v>
      </c>
      <c r="F18" s="68" t="s">
        <v>258</v>
      </c>
      <c r="G18" s="118">
        <v>1</v>
      </c>
      <c r="H18" s="168"/>
      <c r="I18" s="173"/>
      <c r="J18" s="169">
        <f t="shared" si="1"/>
        <v>0</v>
      </c>
      <c r="K18" s="171"/>
      <c r="L18" s="171"/>
      <c r="M18" s="171"/>
      <c r="N18" s="171"/>
      <c r="O18" s="171"/>
      <c r="P18" s="171"/>
      <c r="Q18" s="171"/>
      <c r="R18" s="171"/>
      <c r="S18" s="171"/>
      <c r="T18" s="171"/>
      <c r="U18" s="171"/>
      <c r="V18" s="171"/>
      <c r="W18" s="171"/>
      <c r="X18" s="169">
        <f t="shared" si="2"/>
        <v>0</v>
      </c>
      <c r="Y18" s="169">
        <f t="shared" si="4"/>
        <v>0</v>
      </c>
      <c r="Z18" s="170"/>
      <c r="AA18" s="170"/>
      <c r="AB18" s="170"/>
      <c r="AC18" s="170"/>
      <c r="AD18" s="170"/>
      <c r="AE18" s="170"/>
      <c r="AF18" s="170">
        <f t="shared" si="0"/>
        <v>0</v>
      </c>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240"/>
      <c r="BF18" s="240"/>
      <c r="BG18" s="240"/>
      <c r="BH18" s="156"/>
    </row>
    <row r="19" spans="1:60" s="157" customFormat="1" ht="30.75" x14ac:dyDescent="0.35">
      <c r="A19" s="149"/>
      <c r="B19" s="149">
        <v>2</v>
      </c>
      <c r="C19" s="165"/>
      <c r="D19" s="165"/>
      <c r="E19" s="165"/>
      <c r="F19" s="68" t="s">
        <v>221</v>
      </c>
      <c r="G19" s="118">
        <v>1</v>
      </c>
      <c r="H19" s="168"/>
      <c r="I19" s="173"/>
      <c r="J19" s="169">
        <f t="shared" si="1"/>
        <v>0</v>
      </c>
      <c r="K19" s="171"/>
      <c r="L19" s="171"/>
      <c r="M19" s="171"/>
      <c r="N19" s="171"/>
      <c r="O19" s="171"/>
      <c r="P19" s="171"/>
      <c r="Q19" s="171"/>
      <c r="R19" s="171"/>
      <c r="S19" s="171"/>
      <c r="T19" s="171"/>
      <c r="U19" s="171"/>
      <c r="V19" s="171"/>
      <c r="W19" s="171"/>
      <c r="X19" s="169">
        <f t="shared" si="2"/>
        <v>0</v>
      </c>
      <c r="Y19" s="169">
        <f t="shared" si="4"/>
        <v>0</v>
      </c>
      <c r="Z19" s="170"/>
      <c r="AA19" s="170"/>
      <c r="AB19" s="170"/>
      <c r="AC19" s="170"/>
      <c r="AD19" s="170"/>
      <c r="AE19" s="170"/>
      <c r="AF19" s="170">
        <f t="shared" si="0"/>
        <v>0</v>
      </c>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240"/>
      <c r="BF19" s="240"/>
      <c r="BG19" s="240"/>
      <c r="BH19" s="156"/>
    </row>
    <row r="20" spans="1:60" s="157" customFormat="1" ht="30" x14ac:dyDescent="0.35">
      <c r="A20" s="211"/>
      <c r="B20" s="211"/>
      <c r="C20" s="165">
        <v>1</v>
      </c>
      <c r="D20" s="165"/>
      <c r="E20" s="165"/>
      <c r="F20" s="68" t="s">
        <v>222</v>
      </c>
      <c r="G20" s="118">
        <v>1</v>
      </c>
      <c r="H20" s="168"/>
      <c r="I20" s="173"/>
      <c r="J20" s="169">
        <f t="shared" si="1"/>
        <v>0</v>
      </c>
      <c r="K20" s="171"/>
      <c r="L20" s="171"/>
      <c r="M20" s="171"/>
      <c r="N20" s="171"/>
      <c r="O20" s="171"/>
      <c r="P20" s="171"/>
      <c r="Q20" s="171"/>
      <c r="R20" s="171"/>
      <c r="S20" s="171"/>
      <c r="T20" s="171"/>
      <c r="U20" s="171"/>
      <c r="V20" s="171"/>
      <c r="W20" s="171"/>
      <c r="X20" s="169">
        <f t="shared" si="2"/>
        <v>0</v>
      </c>
      <c r="Y20" s="169">
        <f t="shared" si="4"/>
        <v>0</v>
      </c>
      <c r="Z20" s="170"/>
      <c r="AA20" s="170"/>
      <c r="AB20" s="170"/>
      <c r="AC20" s="170"/>
      <c r="AD20" s="170"/>
      <c r="AE20" s="170"/>
      <c r="AF20" s="170">
        <f t="shared" si="0"/>
        <v>0</v>
      </c>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240"/>
      <c r="BF20" s="240"/>
      <c r="BG20" s="240"/>
      <c r="BH20" s="156"/>
    </row>
    <row r="21" spans="1:60" s="157" customFormat="1" ht="30" x14ac:dyDescent="0.35">
      <c r="A21" s="211"/>
      <c r="B21" s="211"/>
      <c r="C21" s="165"/>
      <c r="D21" s="165">
        <v>1</v>
      </c>
      <c r="E21" s="165"/>
      <c r="F21" s="68" t="s">
        <v>52</v>
      </c>
      <c r="G21" s="118">
        <v>0</v>
      </c>
      <c r="H21" s="168"/>
      <c r="I21" s="173"/>
      <c r="J21" s="169">
        <f t="shared" si="1"/>
        <v>0</v>
      </c>
      <c r="K21" s="171"/>
      <c r="L21" s="171"/>
      <c r="M21" s="171"/>
      <c r="N21" s="171"/>
      <c r="O21" s="171"/>
      <c r="P21" s="171"/>
      <c r="Q21" s="171"/>
      <c r="R21" s="171"/>
      <c r="S21" s="171"/>
      <c r="T21" s="171"/>
      <c r="U21" s="171"/>
      <c r="V21" s="171"/>
      <c r="W21" s="171"/>
      <c r="X21" s="169">
        <f t="shared" si="2"/>
        <v>0</v>
      </c>
      <c r="Y21" s="169">
        <f t="shared" si="4"/>
        <v>0</v>
      </c>
      <c r="Z21" s="170"/>
      <c r="AA21" s="170"/>
      <c r="AB21" s="170"/>
      <c r="AC21" s="170"/>
      <c r="AD21" s="170"/>
      <c r="AE21" s="170"/>
      <c r="AF21" s="170">
        <f t="shared" si="0"/>
        <v>0</v>
      </c>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240"/>
      <c r="BF21" s="240"/>
      <c r="BG21" s="240"/>
      <c r="BH21" s="156"/>
    </row>
    <row r="22" spans="1:60" s="157" customFormat="1" ht="15" hidden="1" x14ac:dyDescent="0.35">
      <c r="A22" s="211"/>
      <c r="B22" s="211"/>
      <c r="C22" s="165"/>
      <c r="D22" s="165"/>
      <c r="E22" s="165">
        <v>1</v>
      </c>
      <c r="F22" s="68" t="s">
        <v>259</v>
      </c>
      <c r="G22" s="118">
        <v>2</v>
      </c>
      <c r="H22" s="168"/>
      <c r="I22" s="173"/>
      <c r="J22" s="169">
        <f t="shared" si="1"/>
        <v>0</v>
      </c>
      <c r="K22" s="171"/>
      <c r="L22" s="171"/>
      <c r="M22" s="171"/>
      <c r="N22" s="171"/>
      <c r="O22" s="171"/>
      <c r="P22" s="171"/>
      <c r="Q22" s="171"/>
      <c r="R22" s="171"/>
      <c r="S22" s="171"/>
      <c r="T22" s="171"/>
      <c r="U22" s="171"/>
      <c r="V22" s="171"/>
      <c r="W22" s="171"/>
      <c r="X22" s="169">
        <f t="shared" si="2"/>
        <v>0</v>
      </c>
      <c r="Y22" s="169">
        <f t="shared" si="4"/>
        <v>0</v>
      </c>
      <c r="Z22" s="170"/>
      <c r="AA22" s="170"/>
      <c r="AB22" s="170"/>
      <c r="AC22" s="170"/>
      <c r="AD22" s="170"/>
      <c r="AE22" s="170"/>
      <c r="AF22" s="170">
        <f t="shared" si="0"/>
        <v>0</v>
      </c>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240"/>
      <c r="BF22" s="240"/>
      <c r="BG22" s="240"/>
      <c r="BH22" s="156"/>
    </row>
    <row r="23" spans="1:60" s="157" customFormat="1" ht="15" hidden="1" x14ac:dyDescent="0.35">
      <c r="A23" s="149"/>
      <c r="B23" s="149"/>
      <c r="C23" s="165"/>
      <c r="D23" s="165"/>
      <c r="E23" s="165">
        <v>2</v>
      </c>
      <c r="F23" s="68" t="s">
        <v>260</v>
      </c>
      <c r="G23" s="118">
        <v>0</v>
      </c>
      <c r="H23" s="168"/>
      <c r="I23" s="173"/>
      <c r="J23" s="169">
        <f t="shared" si="1"/>
        <v>0</v>
      </c>
      <c r="K23" s="171"/>
      <c r="L23" s="171"/>
      <c r="M23" s="171"/>
      <c r="N23" s="171"/>
      <c r="O23" s="171"/>
      <c r="P23" s="171"/>
      <c r="Q23" s="171"/>
      <c r="R23" s="171"/>
      <c r="S23" s="171"/>
      <c r="T23" s="171"/>
      <c r="U23" s="171"/>
      <c r="V23" s="171"/>
      <c r="W23" s="171"/>
      <c r="X23" s="169">
        <f t="shared" si="2"/>
        <v>0</v>
      </c>
      <c r="Y23" s="169">
        <f t="shared" si="4"/>
        <v>0</v>
      </c>
      <c r="Z23" s="170"/>
      <c r="AA23" s="170"/>
      <c r="AB23" s="170"/>
      <c r="AC23" s="170"/>
      <c r="AD23" s="170"/>
      <c r="AE23" s="170"/>
      <c r="AF23" s="170">
        <f t="shared" si="0"/>
        <v>0</v>
      </c>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5"/>
      <c r="BD23" s="155"/>
      <c r="BE23" s="240"/>
      <c r="BF23" s="240"/>
      <c r="BG23" s="240"/>
      <c r="BH23" s="156"/>
    </row>
    <row r="24" spans="1:60" s="157" customFormat="1" ht="15" hidden="1" x14ac:dyDescent="0.35">
      <c r="A24" s="149"/>
      <c r="B24" s="149"/>
      <c r="C24" s="165"/>
      <c r="D24" s="165"/>
      <c r="E24" s="165">
        <v>3</v>
      </c>
      <c r="F24" s="68" t="s">
        <v>261</v>
      </c>
      <c r="G24" s="118">
        <v>0</v>
      </c>
      <c r="H24" s="168"/>
      <c r="I24" s="173"/>
      <c r="J24" s="169">
        <f t="shared" si="1"/>
        <v>0</v>
      </c>
      <c r="K24" s="171"/>
      <c r="L24" s="171"/>
      <c r="M24" s="171"/>
      <c r="N24" s="171"/>
      <c r="O24" s="171"/>
      <c r="P24" s="171"/>
      <c r="Q24" s="171"/>
      <c r="R24" s="171"/>
      <c r="S24" s="171"/>
      <c r="T24" s="171"/>
      <c r="U24" s="171"/>
      <c r="V24" s="171"/>
      <c r="W24" s="171"/>
      <c r="X24" s="169">
        <f t="shared" si="2"/>
        <v>0</v>
      </c>
      <c r="Y24" s="169">
        <f t="shared" si="4"/>
        <v>0</v>
      </c>
      <c r="Z24" s="170"/>
      <c r="AA24" s="170"/>
      <c r="AB24" s="170"/>
      <c r="AC24" s="170"/>
      <c r="AD24" s="170"/>
      <c r="AE24" s="170"/>
      <c r="AF24" s="170">
        <f t="shared" si="0"/>
        <v>0</v>
      </c>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240"/>
      <c r="BF24" s="240"/>
      <c r="BG24" s="240"/>
      <c r="BH24" s="156"/>
    </row>
    <row r="25" spans="1:60" s="157" customFormat="1" ht="30" x14ac:dyDescent="0.35">
      <c r="A25" s="277"/>
      <c r="B25" s="277"/>
      <c r="C25" s="165"/>
      <c r="D25" s="165">
        <v>2</v>
      </c>
      <c r="E25" s="165"/>
      <c r="F25" s="68" t="s">
        <v>53</v>
      </c>
      <c r="G25" s="118">
        <v>0</v>
      </c>
      <c r="H25" s="168"/>
      <c r="I25" s="173"/>
      <c r="J25" s="169">
        <f t="shared" si="1"/>
        <v>0</v>
      </c>
      <c r="K25" s="171"/>
      <c r="L25" s="171"/>
      <c r="M25" s="171"/>
      <c r="N25" s="171"/>
      <c r="O25" s="171"/>
      <c r="P25" s="171"/>
      <c r="Q25" s="171"/>
      <c r="R25" s="171"/>
      <c r="S25" s="171"/>
      <c r="T25" s="171"/>
      <c r="U25" s="171"/>
      <c r="V25" s="171"/>
      <c r="W25" s="171"/>
      <c r="X25" s="169">
        <f t="shared" si="2"/>
        <v>0</v>
      </c>
      <c r="Y25" s="169">
        <f t="shared" si="4"/>
        <v>0</v>
      </c>
      <c r="Z25" s="170"/>
      <c r="AA25" s="170"/>
      <c r="AB25" s="170"/>
      <c r="AC25" s="170"/>
      <c r="AD25" s="170"/>
      <c r="AE25" s="170"/>
      <c r="AF25" s="170">
        <f t="shared" si="0"/>
        <v>0</v>
      </c>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240"/>
      <c r="BF25" s="240"/>
      <c r="BG25" s="240"/>
      <c r="BH25" s="156"/>
    </row>
    <row r="26" spans="1:60" s="157" customFormat="1" ht="15" hidden="1" x14ac:dyDescent="0.35">
      <c r="A26" s="149"/>
      <c r="B26" s="149"/>
      <c r="C26" s="165"/>
      <c r="D26" s="165"/>
      <c r="E26" s="165">
        <v>1</v>
      </c>
      <c r="F26" s="68" t="s">
        <v>262</v>
      </c>
      <c r="G26" s="118">
        <v>1</v>
      </c>
      <c r="H26" s="168"/>
      <c r="I26" s="173"/>
      <c r="J26" s="169">
        <f t="shared" si="1"/>
        <v>0</v>
      </c>
      <c r="K26" s="171"/>
      <c r="L26" s="171"/>
      <c r="M26" s="171"/>
      <c r="N26" s="171"/>
      <c r="O26" s="171"/>
      <c r="P26" s="171"/>
      <c r="Q26" s="171"/>
      <c r="R26" s="171"/>
      <c r="S26" s="171"/>
      <c r="T26" s="171"/>
      <c r="U26" s="171"/>
      <c r="V26" s="171"/>
      <c r="W26" s="171"/>
      <c r="X26" s="169">
        <f t="shared" si="2"/>
        <v>0</v>
      </c>
      <c r="Y26" s="169">
        <f t="shared" si="4"/>
        <v>0</v>
      </c>
      <c r="Z26" s="170"/>
      <c r="AA26" s="170"/>
      <c r="AB26" s="170"/>
      <c r="AC26" s="170"/>
      <c r="AD26" s="170"/>
      <c r="AE26" s="170"/>
      <c r="AF26" s="170">
        <f t="shared" si="0"/>
        <v>0</v>
      </c>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240"/>
      <c r="BF26" s="240"/>
      <c r="BG26" s="240"/>
      <c r="BH26" s="156"/>
    </row>
    <row r="27" spans="1:60" s="157" customFormat="1" ht="15" hidden="1" x14ac:dyDescent="0.35">
      <c r="A27" s="149"/>
      <c r="B27" s="149"/>
      <c r="C27" s="165"/>
      <c r="D27" s="165"/>
      <c r="E27" s="165">
        <v>2</v>
      </c>
      <c r="F27" s="279" t="s">
        <v>263</v>
      </c>
      <c r="G27" s="118">
        <v>0</v>
      </c>
      <c r="H27" s="168"/>
      <c r="I27" s="173"/>
      <c r="J27" s="169">
        <f t="shared" si="1"/>
        <v>0</v>
      </c>
      <c r="K27" s="171"/>
      <c r="L27" s="171"/>
      <c r="M27" s="171"/>
      <c r="N27" s="171"/>
      <c r="O27" s="171"/>
      <c r="P27" s="171"/>
      <c r="Q27" s="171"/>
      <c r="R27" s="171"/>
      <c r="S27" s="171"/>
      <c r="T27" s="171"/>
      <c r="U27" s="171"/>
      <c r="V27" s="171"/>
      <c r="W27" s="171"/>
      <c r="X27" s="169">
        <f t="shared" si="2"/>
        <v>0</v>
      </c>
      <c r="Y27" s="169">
        <f t="shared" si="4"/>
        <v>0</v>
      </c>
      <c r="Z27" s="170"/>
      <c r="AA27" s="170"/>
      <c r="AB27" s="170"/>
      <c r="AC27" s="170"/>
      <c r="AD27" s="170"/>
      <c r="AE27" s="170"/>
      <c r="AF27" s="170">
        <f t="shared" si="0"/>
        <v>0</v>
      </c>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240"/>
      <c r="BF27" s="240"/>
      <c r="BG27" s="240"/>
      <c r="BH27" s="156"/>
    </row>
    <row r="28" spans="1:60" s="157" customFormat="1" ht="30" x14ac:dyDescent="0.35">
      <c r="A28" s="211"/>
      <c r="B28" s="211"/>
      <c r="C28" s="165"/>
      <c r="D28" s="165">
        <v>3</v>
      </c>
      <c r="E28" s="165"/>
      <c r="F28" s="68" t="s">
        <v>54</v>
      </c>
      <c r="G28" s="118">
        <v>0</v>
      </c>
      <c r="H28" s="168"/>
      <c r="I28" s="173"/>
      <c r="J28" s="169">
        <f t="shared" si="1"/>
        <v>0</v>
      </c>
      <c r="K28" s="171"/>
      <c r="L28" s="171"/>
      <c r="M28" s="171"/>
      <c r="N28" s="171"/>
      <c r="O28" s="171"/>
      <c r="P28" s="171"/>
      <c r="Q28" s="171"/>
      <c r="R28" s="171"/>
      <c r="S28" s="171"/>
      <c r="T28" s="171"/>
      <c r="U28" s="171"/>
      <c r="V28" s="171"/>
      <c r="W28" s="171"/>
      <c r="X28" s="169">
        <f t="shared" si="2"/>
        <v>0</v>
      </c>
      <c r="Y28" s="169">
        <f t="shared" si="4"/>
        <v>0</v>
      </c>
      <c r="Z28" s="170"/>
      <c r="AA28" s="170"/>
      <c r="AB28" s="170"/>
      <c r="AC28" s="170"/>
      <c r="AD28" s="170"/>
      <c r="AE28" s="170"/>
      <c r="AF28" s="170">
        <f t="shared" si="0"/>
        <v>0</v>
      </c>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240"/>
      <c r="BF28" s="240"/>
      <c r="BG28" s="240"/>
      <c r="BH28" s="156"/>
    </row>
    <row r="29" spans="1:60" s="157" customFormat="1" ht="15" hidden="1" x14ac:dyDescent="0.35">
      <c r="A29" s="149"/>
      <c r="B29" s="149"/>
      <c r="C29" s="165"/>
      <c r="D29" s="165"/>
      <c r="E29" s="165">
        <v>1</v>
      </c>
      <c r="F29" s="68" t="s">
        <v>264</v>
      </c>
      <c r="G29" s="118">
        <v>0</v>
      </c>
      <c r="H29" s="168"/>
      <c r="I29" s="173"/>
      <c r="J29" s="169">
        <f t="shared" si="1"/>
        <v>0</v>
      </c>
      <c r="K29" s="171"/>
      <c r="L29" s="171"/>
      <c r="M29" s="171"/>
      <c r="N29" s="171"/>
      <c r="O29" s="171"/>
      <c r="P29" s="171"/>
      <c r="Q29" s="171"/>
      <c r="R29" s="171"/>
      <c r="S29" s="171"/>
      <c r="T29" s="171"/>
      <c r="U29" s="171"/>
      <c r="V29" s="171"/>
      <c r="W29" s="171"/>
      <c r="X29" s="169">
        <f t="shared" si="2"/>
        <v>0</v>
      </c>
      <c r="Y29" s="169">
        <f t="shared" si="4"/>
        <v>0</v>
      </c>
      <c r="Z29" s="170"/>
      <c r="AA29" s="170"/>
      <c r="AB29" s="170"/>
      <c r="AC29" s="170"/>
      <c r="AD29" s="170"/>
      <c r="AE29" s="170"/>
      <c r="AF29" s="170">
        <f t="shared" si="0"/>
        <v>0</v>
      </c>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240"/>
      <c r="BF29" s="240"/>
      <c r="BG29" s="240"/>
      <c r="BH29" s="156"/>
    </row>
    <row r="30" spans="1:60" s="157" customFormat="1" ht="15" hidden="1" x14ac:dyDescent="0.35">
      <c r="A30" s="149"/>
      <c r="B30" s="149"/>
      <c r="C30" s="165"/>
      <c r="D30" s="165"/>
      <c r="E30" s="165">
        <v>2</v>
      </c>
      <c r="F30" s="68" t="s">
        <v>265</v>
      </c>
      <c r="G30" s="118">
        <v>0</v>
      </c>
      <c r="H30" s="168"/>
      <c r="I30" s="173"/>
      <c r="J30" s="169">
        <f t="shared" si="1"/>
        <v>0</v>
      </c>
      <c r="K30" s="171"/>
      <c r="L30" s="171"/>
      <c r="M30" s="171"/>
      <c r="N30" s="171"/>
      <c r="O30" s="171"/>
      <c r="P30" s="171"/>
      <c r="Q30" s="171"/>
      <c r="R30" s="171"/>
      <c r="S30" s="171"/>
      <c r="T30" s="171"/>
      <c r="U30" s="171"/>
      <c r="V30" s="171"/>
      <c r="W30" s="171"/>
      <c r="X30" s="169">
        <f t="shared" si="2"/>
        <v>0</v>
      </c>
      <c r="Y30" s="169">
        <f t="shared" si="4"/>
        <v>0</v>
      </c>
      <c r="Z30" s="170"/>
      <c r="AA30" s="170"/>
      <c r="AB30" s="170"/>
      <c r="AC30" s="170"/>
      <c r="AD30" s="170"/>
      <c r="AE30" s="170"/>
      <c r="AF30" s="170">
        <f t="shared" si="0"/>
        <v>0</v>
      </c>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240"/>
      <c r="BF30" s="240"/>
      <c r="BG30" s="240"/>
      <c r="BH30" s="156"/>
    </row>
    <row r="31" spans="1:60" s="157" customFormat="1" ht="30.75" x14ac:dyDescent="0.35">
      <c r="A31" s="149"/>
      <c r="B31" s="149">
        <v>3</v>
      </c>
      <c r="C31" s="165"/>
      <c r="D31" s="165"/>
      <c r="E31" s="165"/>
      <c r="F31" s="68" t="s">
        <v>223</v>
      </c>
      <c r="G31" s="118">
        <v>1</v>
      </c>
      <c r="H31" s="168"/>
      <c r="I31" s="173"/>
      <c r="J31" s="169">
        <f t="shared" si="1"/>
        <v>0</v>
      </c>
      <c r="K31" s="171"/>
      <c r="L31" s="171"/>
      <c r="M31" s="171"/>
      <c r="N31" s="171"/>
      <c r="O31" s="171"/>
      <c r="P31" s="171"/>
      <c r="Q31" s="171"/>
      <c r="R31" s="171"/>
      <c r="S31" s="171"/>
      <c r="T31" s="171"/>
      <c r="U31" s="171"/>
      <c r="V31" s="171"/>
      <c r="W31" s="171"/>
      <c r="X31" s="169">
        <f t="shared" si="2"/>
        <v>0</v>
      </c>
      <c r="Y31" s="169">
        <f t="shared" si="4"/>
        <v>0</v>
      </c>
      <c r="Z31" s="170"/>
      <c r="AA31" s="170"/>
      <c r="AB31" s="170"/>
      <c r="AC31" s="170"/>
      <c r="AD31" s="170"/>
      <c r="AE31" s="170"/>
      <c r="AF31" s="170">
        <f t="shared" si="0"/>
        <v>0</v>
      </c>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240"/>
      <c r="BF31" s="240"/>
      <c r="BG31" s="240"/>
      <c r="BH31" s="156"/>
    </row>
    <row r="32" spans="1:60" s="157" customFormat="1" ht="30" x14ac:dyDescent="0.35">
      <c r="A32" s="149"/>
      <c r="B32" s="149"/>
      <c r="C32" s="165">
        <v>1</v>
      </c>
      <c r="D32" s="165"/>
      <c r="E32" s="165"/>
      <c r="F32" s="68" t="s">
        <v>224</v>
      </c>
      <c r="G32" s="118">
        <v>1</v>
      </c>
      <c r="H32" s="168"/>
      <c r="I32" s="173"/>
      <c r="J32" s="169">
        <f t="shared" si="1"/>
        <v>0</v>
      </c>
      <c r="K32" s="171"/>
      <c r="L32" s="171"/>
      <c r="M32" s="171"/>
      <c r="N32" s="171"/>
      <c r="O32" s="171"/>
      <c r="P32" s="171"/>
      <c r="Q32" s="171"/>
      <c r="R32" s="171"/>
      <c r="S32" s="171"/>
      <c r="T32" s="171"/>
      <c r="U32" s="171"/>
      <c r="V32" s="171"/>
      <c r="W32" s="171"/>
      <c r="X32" s="169">
        <f t="shared" si="2"/>
        <v>0</v>
      </c>
      <c r="Y32" s="169">
        <f t="shared" si="4"/>
        <v>0</v>
      </c>
      <c r="Z32" s="170"/>
      <c r="AA32" s="170"/>
      <c r="AB32" s="170"/>
      <c r="AC32" s="170"/>
      <c r="AD32" s="170"/>
      <c r="AE32" s="170"/>
      <c r="AF32" s="170">
        <f t="shared" si="0"/>
        <v>0</v>
      </c>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240"/>
      <c r="BF32" s="240"/>
      <c r="BG32" s="240"/>
      <c r="BH32" s="156"/>
    </row>
    <row r="33" spans="1:60" s="157" customFormat="1" ht="45" x14ac:dyDescent="0.35">
      <c r="A33" s="211"/>
      <c r="B33" s="211"/>
      <c r="C33" s="165"/>
      <c r="D33" s="165">
        <v>1</v>
      </c>
      <c r="E33" s="165"/>
      <c r="F33" s="68" t="s">
        <v>225</v>
      </c>
      <c r="G33" s="118">
        <v>0</v>
      </c>
      <c r="H33" s="168"/>
      <c r="I33" s="173"/>
      <c r="J33" s="169">
        <f t="shared" si="1"/>
        <v>0</v>
      </c>
      <c r="K33" s="171"/>
      <c r="L33" s="171"/>
      <c r="M33" s="171"/>
      <c r="N33" s="171"/>
      <c r="O33" s="171"/>
      <c r="P33" s="171"/>
      <c r="Q33" s="171"/>
      <c r="R33" s="171"/>
      <c r="S33" s="171"/>
      <c r="T33" s="171"/>
      <c r="U33" s="171"/>
      <c r="V33" s="171"/>
      <c r="W33" s="171"/>
      <c r="X33" s="169">
        <f t="shared" si="2"/>
        <v>0</v>
      </c>
      <c r="Y33" s="169">
        <f t="shared" si="4"/>
        <v>0</v>
      </c>
      <c r="Z33" s="170"/>
      <c r="AA33" s="170"/>
      <c r="AB33" s="170"/>
      <c r="AC33" s="170"/>
      <c r="AD33" s="170"/>
      <c r="AE33" s="170"/>
      <c r="AF33" s="170">
        <f t="shared" si="0"/>
        <v>0</v>
      </c>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240"/>
      <c r="BF33" s="240"/>
      <c r="BG33" s="240"/>
      <c r="BH33" s="156"/>
    </row>
    <row r="34" spans="1:60" s="157" customFormat="1" ht="45" x14ac:dyDescent="0.35">
      <c r="A34" s="211"/>
      <c r="B34" s="211"/>
      <c r="C34" s="165"/>
      <c r="D34" s="165">
        <v>2</v>
      </c>
      <c r="E34" s="165"/>
      <c r="F34" s="68" t="s">
        <v>226</v>
      </c>
      <c r="G34" s="118">
        <v>2</v>
      </c>
      <c r="H34" s="168"/>
      <c r="I34" s="173"/>
      <c r="J34" s="169">
        <f t="shared" si="1"/>
        <v>0</v>
      </c>
      <c r="K34" s="171"/>
      <c r="L34" s="171"/>
      <c r="M34" s="171"/>
      <c r="N34" s="171"/>
      <c r="O34" s="171"/>
      <c r="P34" s="171"/>
      <c r="Q34" s="171"/>
      <c r="R34" s="171"/>
      <c r="S34" s="171"/>
      <c r="T34" s="171"/>
      <c r="U34" s="171"/>
      <c r="V34" s="171"/>
      <c r="W34" s="171"/>
      <c r="X34" s="169">
        <f t="shared" si="2"/>
        <v>0</v>
      </c>
      <c r="Y34" s="169">
        <f t="shared" si="4"/>
        <v>0</v>
      </c>
      <c r="Z34" s="170"/>
      <c r="AA34" s="170"/>
      <c r="AB34" s="170"/>
      <c r="AC34" s="170"/>
      <c r="AD34" s="170"/>
      <c r="AE34" s="170"/>
      <c r="AF34" s="170">
        <f t="shared" si="0"/>
        <v>0</v>
      </c>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240"/>
      <c r="BF34" s="240"/>
      <c r="BG34" s="240"/>
      <c r="BH34" s="156"/>
    </row>
    <row r="35" spans="1:60" s="157" customFormat="1" ht="45" x14ac:dyDescent="0.35">
      <c r="A35" s="149"/>
      <c r="B35" s="149"/>
      <c r="C35" s="165"/>
      <c r="D35" s="165">
        <v>3</v>
      </c>
      <c r="E35" s="165"/>
      <c r="F35" s="68" t="s">
        <v>227</v>
      </c>
      <c r="G35" s="118">
        <v>1</v>
      </c>
      <c r="H35" s="168"/>
      <c r="I35" s="173"/>
      <c r="J35" s="169">
        <f t="shared" si="1"/>
        <v>0</v>
      </c>
      <c r="K35" s="171"/>
      <c r="L35" s="171"/>
      <c r="M35" s="171"/>
      <c r="N35" s="171"/>
      <c r="O35" s="171"/>
      <c r="P35" s="171"/>
      <c r="Q35" s="171"/>
      <c r="R35" s="171"/>
      <c r="S35" s="171"/>
      <c r="T35" s="171"/>
      <c r="U35" s="171"/>
      <c r="V35" s="171"/>
      <c r="W35" s="171"/>
      <c r="X35" s="169">
        <f t="shared" si="2"/>
        <v>0</v>
      </c>
      <c r="Y35" s="169">
        <f t="shared" si="4"/>
        <v>0</v>
      </c>
      <c r="Z35" s="170"/>
      <c r="AA35" s="170"/>
      <c r="AB35" s="170"/>
      <c r="AC35" s="170"/>
      <c r="AD35" s="170"/>
      <c r="AE35" s="170"/>
      <c r="AF35" s="170">
        <f t="shared" si="0"/>
        <v>0</v>
      </c>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240"/>
      <c r="BF35" s="240"/>
      <c r="BG35" s="240"/>
      <c r="BH35" s="156"/>
    </row>
    <row r="36" spans="1:60" s="157" customFormat="1" ht="30" hidden="1" x14ac:dyDescent="0.35">
      <c r="A36" s="149"/>
      <c r="B36" s="149"/>
      <c r="C36" s="165"/>
      <c r="D36" s="165"/>
      <c r="E36" s="165">
        <v>1</v>
      </c>
      <c r="F36" s="68" t="s">
        <v>266</v>
      </c>
      <c r="G36" s="118">
        <v>1</v>
      </c>
      <c r="H36" s="168"/>
      <c r="I36" s="173"/>
      <c r="J36" s="169">
        <f t="shared" si="1"/>
        <v>0</v>
      </c>
      <c r="K36" s="171"/>
      <c r="L36" s="171"/>
      <c r="M36" s="171"/>
      <c r="N36" s="171"/>
      <c r="O36" s="171"/>
      <c r="P36" s="171"/>
      <c r="Q36" s="171"/>
      <c r="R36" s="171"/>
      <c r="S36" s="171"/>
      <c r="T36" s="171"/>
      <c r="U36" s="171"/>
      <c r="V36" s="171"/>
      <c r="W36" s="171"/>
      <c r="X36" s="169">
        <f t="shared" si="2"/>
        <v>0</v>
      </c>
      <c r="Y36" s="169">
        <f t="shared" si="4"/>
        <v>0</v>
      </c>
      <c r="Z36" s="170"/>
      <c r="AA36" s="170"/>
      <c r="AB36" s="170"/>
      <c r="AC36" s="170"/>
      <c r="AD36" s="170"/>
      <c r="AE36" s="170"/>
      <c r="AF36" s="170">
        <f t="shared" si="0"/>
        <v>0</v>
      </c>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240"/>
      <c r="BF36" s="240"/>
      <c r="BG36" s="240"/>
      <c r="BH36" s="156"/>
    </row>
    <row r="37" spans="1:60" s="157" customFormat="1" ht="15" hidden="1" x14ac:dyDescent="0.35">
      <c r="A37" s="149"/>
      <c r="B37" s="149"/>
      <c r="C37" s="165"/>
      <c r="D37" s="165"/>
      <c r="E37" s="165">
        <v>2</v>
      </c>
      <c r="F37" s="68" t="s">
        <v>267</v>
      </c>
      <c r="G37" s="118">
        <v>0</v>
      </c>
      <c r="H37" s="168"/>
      <c r="I37" s="173"/>
      <c r="J37" s="169">
        <f t="shared" si="1"/>
        <v>0</v>
      </c>
      <c r="K37" s="171"/>
      <c r="L37" s="171"/>
      <c r="M37" s="171"/>
      <c r="N37" s="171"/>
      <c r="O37" s="171"/>
      <c r="P37" s="171"/>
      <c r="Q37" s="171"/>
      <c r="R37" s="171"/>
      <c r="S37" s="171"/>
      <c r="T37" s="171"/>
      <c r="U37" s="171"/>
      <c r="V37" s="171"/>
      <c r="W37" s="171"/>
      <c r="X37" s="169">
        <f t="shared" si="2"/>
        <v>0</v>
      </c>
      <c r="Y37" s="169">
        <f t="shared" si="4"/>
        <v>0</v>
      </c>
      <c r="Z37" s="170"/>
      <c r="AA37" s="170"/>
      <c r="AB37" s="170"/>
      <c r="AC37" s="170"/>
      <c r="AD37" s="170"/>
      <c r="AE37" s="170"/>
      <c r="AF37" s="170">
        <f t="shared" si="0"/>
        <v>0</v>
      </c>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240"/>
      <c r="BF37" s="240"/>
      <c r="BG37" s="240"/>
      <c r="BH37" s="156"/>
    </row>
    <row r="38" spans="1:60" s="157" customFormat="1" ht="30" hidden="1" x14ac:dyDescent="0.35">
      <c r="A38" s="149"/>
      <c r="B38" s="149"/>
      <c r="C38" s="165"/>
      <c r="D38" s="165"/>
      <c r="E38" s="165">
        <v>3</v>
      </c>
      <c r="F38" s="68" t="s">
        <v>268</v>
      </c>
      <c r="G38" s="118">
        <v>0</v>
      </c>
      <c r="H38" s="168"/>
      <c r="I38" s="173"/>
      <c r="J38" s="169">
        <f t="shared" si="1"/>
        <v>0</v>
      </c>
      <c r="K38" s="171"/>
      <c r="L38" s="171"/>
      <c r="M38" s="171"/>
      <c r="N38" s="171"/>
      <c r="O38" s="171"/>
      <c r="P38" s="171"/>
      <c r="Q38" s="171"/>
      <c r="R38" s="171"/>
      <c r="S38" s="171"/>
      <c r="T38" s="171"/>
      <c r="U38" s="171"/>
      <c r="V38" s="171"/>
      <c r="W38" s="171"/>
      <c r="X38" s="169">
        <f t="shared" si="2"/>
        <v>0</v>
      </c>
      <c r="Y38" s="169">
        <f t="shared" si="4"/>
        <v>0</v>
      </c>
      <c r="Z38" s="170"/>
      <c r="AA38" s="170"/>
      <c r="AB38" s="170"/>
      <c r="AC38" s="170"/>
      <c r="AD38" s="170"/>
      <c r="AE38" s="170"/>
      <c r="AF38" s="170">
        <f t="shared" si="0"/>
        <v>0</v>
      </c>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240"/>
      <c r="BF38" s="240"/>
      <c r="BG38" s="240"/>
      <c r="BH38" s="156"/>
    </row>
    <row r="39" spans="1:60" s="157" customFormat="1" ht="45" x14ac:dyDescent="0.35">
      <c r="A39" s="149">
        <v>2</v>
      </c>
      <c r="B39" s="149"/>
      <c r="C39" s="165"/>
      <c r="D39" s="165"/>
      <c r="E39" s="165"/>
      <c r="F39" s="68" t="s">
        <v>228</v>
      </c>
      <c r="G39" s="118">
        <v>1</v>
      </c>
      <c r="H39" s="168"/>
      <c r="I39" s="173"/>
      <c r="J39" s="169">
        <f t="shared" si="1"/>
        <v>0</v>
      </c>
      <c r="K39" s="171"/>
      <c r="L39" s="171"/>
      <c r="M39" s="171"/>
      <c r="N39" s="171"/>
      <c r="O39" s="171"/>
      <c r="P39" s="171"/>
      <c r="Q39" s="171"/>
      <c r="R39" s="171"/>
      <c r="S39" s="171"/>
      <c r="T39" s="171"/>
      <c r="U39" s="171"/>
      <c r="V39" s="171"/>
      <c r="W39" s="171"/>
      <c r="X39" s="169">
        <f t="shared" si="2"/>
        <v>0</v>
      </c>
      <c r="Y39" s="169">
        <f t="shared" si="4"/>
        <v>0</v>
      </c>
      <c r="Z39" s="170"/>
      <c r="AA39" s="170"/>
      <c r="AB39" s="170"/>
      <c r="AC39" s="170"/>
      <c r="AD39" s="170"/>
      <c r="AE39" s="170"/>
      <c r="AF39" s="170">
        <f t="shared" si="0"/>
        <v>0</v>
      </c>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240"/>
      <c r="BF39" s="240"/>
      <c r="BG39" s="240"/>
      <c r="BH39" s="156"/>
    </row>
    <row r="40" spans="1:60" s="157" customFormat="1" ht="46.15" x14ac:dyDescent="0.35">
      <c r="A40" s="211"/>
      <c r="B40" s="211">
        <v>1</v>
      </c>
      <c r="C40" s="165"/>
      <c r="D40" s="165"/>
      <c r="E40" s="165"/>
      <c r="F40" s="68" t="s">
        <v>229</v>
      </c>
      <c r="G40" s="118">
        <v>1</v>
      </c>
      <c r="H40" s="168"/>
      <c r="I40" s="173"/>
      <c r="J40" s="169">
        <f t="shared" si="1"/>
        <v>0</v>
      </c>
      <c r="K40" s="171"/>
      <c r="L40" s="171"/>
      <c r="M40" s="171"/>
      <c r="N40" s="171"/>
      <c r="O40" s="171"/>
      <c r="P40" s="171"/>
      <c r="Q40" s="171"/>
      <c r="R40" s="171"/>
      <c r="S40" s="171"/>
      <c r="T40" s="171"/>
      <c r="U40" s="171"/>
      <c r="V40" s="171"/>
      <c r="W40" s="171"/>
      <c r="X40" s="169">
        <f t="shared" si="2"/>
        <v>0</v>
      </c>
      <c r="Y40" s="169">
        <f t="shared" si="4"/>
        <v>0</v>
      </c>
      <c r="Z40" s="170"/>
      <c r="AA40" s="170"/>
      <c r="AB40" s="170"/>
      <c r="AC40" s="170"/>
      <c r="AD40" s="170"/>
      <c r="AE40" s="170"/>
      <c r="AF40" s="170">
        <f t="shared" si="0"/>
        <v>0</v>
      </c>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240"/>
      <c r="BF40" s="240"/>
      <c r="BG40" s="240"/>
      <c r="BH40" s="156"/>
    </row>
    <row r="41" spans="1:60" s="157" customFormat="1" ht="30" x14ac:dyDescent="0.35">
      <c r="A41" s="149"/>
      <c r="B41" s="149"/>
      <c r="C41" s="165">
        <v>2</v>
      </c>
      <c r="D41" s="165"/>
      <c r="E41" s="165"/>
      <c r="F41" s="68" t="s">
        <v>230</v>
      </c>
      <c r="G41" s="118">
        <v>1</v>
      </c>
      <c r="H41" s="168"/>
      <c r="I41" s="173"/>
      <c r="J41" s="169">
        <f t="shared" si="1"/>
        <v>0</v>
      </c>
      <c r="K41" s="171"/>
      <c r="L41" s="171"/>
      <c r="M41" s="171"/>
      <c r="N41" s="171"/>
      <c r="O41" s="171"/>
      <c r="P41" s="171"/>
      <c r="Q41" s="171"/>
      <c r="R41" s="171"/>
      <c r="S41" s="171"/>
      <c r="T41" s="171"/>
      <c r="U41" s="171"/>
      <c r="V41" s="171"/>
      <c r="W41" s="171"/>
      <c r="X41" s="169">
        <f t="shared" si="2"/>
        <v>0</v>
      </c>
      <c r="Y41" s="169">
        <f t="shared" si="4"/>
        <v>0</v>
      </c>
      <c r="Z41" s="170"/>
      <c r="AA41" s="170"/>
      <c r="AB41" s="170"/>
      <c r="AC41" s="170"/>
      <c r="AD41" s="170"/>
      <c r="AE41" s="170"/>
      <c r="AF41" s="170">
        <f t="shared" si="0"/>
        <v>0</v>
      </c>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240"/>
      <c r="BF41" s="240"/>
      <c r="BG41" s="240"/>
      <c r="BH41" s="156"/>
    </row>
    <row r="42" spans="1:60" s="157" customFormat="1" ht="45" x14ac:dyDescent="0.35">
      <c r="A42" s="149"/>
      <c r="B42" s="149"/>
      <c r="C42" s="165"/>
      <c r="D42" s="165">
        <v>1</v>
      </c>
      <c r="E42" s="165"/>
      <c r="F42" s="68" t="s">
        <v>231</v>
      </c>
      <c r="G42" s="118">
        <v>2</v>
      </c>
      <c r="H42" s="168"/>
      <c r="I42" s="173"/>
      <c r="J42" s="169">
        <f t="shared" si="1"/>
        <v>0</v>
      </c>
      <c r="K42" s="171"/>
      <c r="L42" s="171"/>
      <c r="M42" s="171"/>
      <c r="N42" s="171"/>
      <c r="O42" s="171"/>
      <c r="P42" s="171"/>
      <c r="Q42" s="171"/>
      <c r="R42" s="171"/>
      <c r="S42" s="171"/>
      <c r="T42" s="171"/>
      <c r="U42" s="171"/>
      <c r="V42" s="171"/>
      <c r="W42" s="171"/>
      <c r="X42" s="169">
        <f t="shared" si="2"/>
        <v>0</v>
      </c>
      <c r="Y42" s="169">
        <f t="shared" si="4"/>
        <v>0</v>
      </c>
      <c r="Z42" s="170"/>
      <c r="AA42" s="170"/>
      <c r="AB42" s="170"/>
      <c r="AC42" s="170"/>
      <c r="AD42" s="170"/>
      <c r="AE42" s="170"/>
      <c r="AF42" s="170">
        <f t="shared" si="0"/>
        <v>0</v>
      </c>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240"/>
      <c r="BF42" s="240"/>
      <c r="BG42" s="240"/>
      <c r="BH42" s="156"/>
    </row>
    <row r="43" spans="1:60" s="157" customFormat="1" ht="15" hidden="1" x14ac:dyDescent="0.35">
      <c r="A43" s="149"/>
      <c r="B43" s="149"/>
      <c r="C43" s="165"/>
      <c r="D43" s="165"/>
      <c r="E43" s="165">
        <v>1</v>
      </c>
      <c r="F43" s="68" t="s">
        <v>269</v>
      </c>
      <c r="G43" s="118">
        <v>1</v>
      </c>
      <c r="H43" s="168"/>
      <c r="I43" s="173"/>
      <c r="J43" s="169">
        <f t="shared" si="1"/>
        <v>0</v>
      </c>
      <c r="K43" s="171"/>
      <c r="L43" s="171"/>
      <c r="M43" s="171"/>
      <c r="N43" s="171"/>
      <c r="O43" s="171"/>
      <c r="P43" s="171"/>
      <c r="Q43" s="171"/>
      <c r="R43" s="171"/>
      <c r="S43" s="171"/>
      <c r="T43" s="171"/>
      <c r="U43" s="171"/>
      <c r="V43" s="171"/>
      <c r="W43" s="171"/>
      <c r="X43" s="169">
        <f t="shared" si="2"/>
        <v>0</v>
      </c>
      <c r="Y43" s="169">
        <f t="shared" si="4"/>
        <v>0</v>
      </c>
      <c r="Z43" s="170"/>
      <c r="AA43" s="170"/>
      <c r="AB43" s="170"/>
      <c r="AC43" s="170"/>
      <c r="AD43" s="170"/>
      <c r="AE43" s="170"/>
      <c r="AF43" s="170">
        <f t="shared" si="0"/>
        <v>0</v>
      </c>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240"/>
      <c r="BF43" s="240"/>
      <c r="BG43" s="240"/>
      <c r="BH43" s="156"/>
    </row>
    <row r="44" spans="1:60" s="157" customFormat="1" ht="15" hidden="1" x14ac:dyDescent="0.35">
      <c r="A44" s="149"/>
      <c r="B44" s="149"/>
      <c r="C44" s="165"/>
      <c r="D44" s="165"/>
      <c r="E44" s="165">
        <v>2</v>
      </c>
      <c r="F44" s="68" t="s">
        <v>270</v>
      </c>
      <c r="G44" s="118">
        <v>1</v>
      </c>
      <c r="H44" s="168"/>
      <c r="I44" s="173"/>
      <c r="J44" s="169">
        <f t="shared" si="1"/>
        <v>0</v>
      </c>
      <c r="K44" s="171"/>
      <c r="L44" s="171"/>
      <c r="M44" s="171"/>
      <c r="N44" s="171"/>
      <c r="O44" s="171"/>
      <c r="P44" s="171"/>
      <c r="Q44" s="171"/>
      <c r="R44" s="171"/>
      <c r="S44" s="171"/>
      <c r="T44" s="171"/>
      <c r="U44" s="171"/>
      <c r="V44" s="171"/>
      <c r="W44" s="171"/>
      <c r="X44" s="169">
        <f t="shared" si="2"/>
        <v>0</v>
      </c>
      <c r="Y44" s="169">
        <f t="shared" si="4"/>
        <v>0</v>
      </c>
      <c r="Z44" s="170"/>
      <c r="AA44" s="170"/>
      <c r="AB44" s="170"/>
      <c r="AC44" s="170"/>
      <c r="AD44" s="170"/>
      <c r="AE44" s="170"/>
      <c r="AF44" s="170">
        <f t="shared" si="0"/>
        <v>0</v>
      </c>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240"/>
      <c r="BF44" s="240"/>
      <c r="BG44" s="240"/>
      <c r="BH44" s="156"/>
    </row>
    <row r="45" spans="1:60" s="157" customFormat="1" ht="15" hidden="1" x14ac:dyDescent="0.35">
      <c r="A45" s="149"/>
      <c r="B45" s="149"/>
      <c r="C45" s="165"/>
      <c r="D45" s="165"/>
      <c r="E45" s="165">
        <v>3</v>
      </c>
      <c r="F45" s="68" t="s">
        <v>271</v>
      </c>
      <c r="G45" s="118">
        <v>1</v>
      </c>
      <c r="H45" s="168"/>
      <c r="I45" s="173"/>
      <c r="J45" s="169">
        <f t="shared" si="1"/>
        <v>0</v>
      </c>
      <c r="K45" s="171"/>
      <c r="L45" s="171"/>
      <c r="M45" s="171"/>
      <c r="N45" s="171"/>
      <c r="O45" s="171"/>
      <c r="P45" s="171"/>
      <c r="Q45" s="171"/>
      <c r="R45" s="171"/>
      <c r="S45" s="171"/>
      <c r="T45" s="171"/>
      <c r="U45" s="171"/>
      <c r="V45" s="171"/>
      <c r="W45" s="171"/>
      <c r="X45" s="169">
        <f t="shared" si="2"/>
        <v>0</v>
      </c>
      <c r="Y45" s="169">
        <f t="shared" si="4"/>
        <v>0</v>
      </c>
      <c r="Z45" s="170"/>
      <c r="AA45" s="170"/>
      <c r="AB45" s="170"/>
      <c r="AC45" s="170"/>
      <c r="AD45" s="170"/>
      <c r="AE45" s="170"/>
      <c r="AF45" s="170">
        <f t="shared" si="0"/>
        <v>0</v>
      </c>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240"/>
      <c r="BF45" s="240"/>
      <c r="BG45" s="240"/>
      <c r="BH45" s="156"/>
    </row>
    <row r="46" spans="1:60" s="157" customFormat="1" ht="30" x14ac:dyDescent="0.35">
      <c r="A46" s="210"/>
      <c r="B46" s="210"/>
      <c r="C46" s="165"/>
      <c r="D46" s="165">
        <v>2</v>
      </c>
      <c r="E46" s="165"/>
      <c r="F46" s="68" t="s">
        <v>232</v>
      </c>
      <c r="G46" s="118">
        <v>2</v>
      </c>
      <c r="H46" s="168"/>
      <c r="I46" s="173"/>
      <c r="J46" s="169">
        <f t="shared" si="1"/>
        <v>0</v>
      </c>
      <c r="K46" s="171"/>
      <c r="L46" s="171"/>
      <c r="M46" s="171"/>
      <c r="N46" s="171"/>
      <c r="O46" s="171"/>
      <c r="P46" s="171"/>
      <c r="Q46" s="171"/>
      <c r="R46" s="171"/>
      <c r="S46" s="171"/>
      <c r="T46" s="171"/>
      <c r="U46" s="171"/>
      <c r="V46" s="171"/>
      <c r="W46" s="171"/>
      <c r="X46" s="169">
        <f t="shared" si="2"/>
        <v>0</v>
      </c>
      <c r="Y46" s="169">
        <f t="shared" si="4"/>
        <v>0</v>
      </c>
      <c r="Z46" s="170"/>
      <c r="AA46" s="170"/>
      <c r="AB46" s="170"/>
      <c r="AC46" s="170"/>
      <c r="AD46" s="170"/>
      <c r="AE46" s="170"/>
      <c r="AF46" s="170">
        <f t="shared" si="0"/>
        <v>0</v>
      </c>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240"/>
      <c r="BF46" s="240"/>
      <c r="BG46" s="240"/>
      <c r="BH46" s="156"/>
    </row>
    <row r="47" spans="1:60" s="157" customFormat="1" ht="30" hidden="1" x14ac:dyDescent="0.35">
      <c r="A47" s="211"/>
      <c r="B47" s="211"/>
      <c r="C47" s="165"/>
      <c r="D47" s="165"/>
      <c r="E47" s="165">
        <v>1</v>
      </c>
      <c r="F47" s="68" t="s">
        <v>272</v>
      </c>
      <c r="G47" s="118">
        <v>1</v>
      </c>
      <c r="H47" s="168"/>
      <c r="I47" s="173"/>
      <c r="J47" s="169">
        <f t="shared" si="1"/>
        <v>0</v>
      </c>
      <c r="K47" s="171"/>
      <c r="L47" s="171"/>
      <c r="M47" s="171"/>
      <c r="N47" s="171"/>
      <c r="O47" s="171"/>
      <c r="P47" s="171"/>
      <c r="Q47" s="171"/>
      <c r="R47" s="171"/>
      <c r="S47" s="171"/>
      <c r="T47" s="171"/>
      <c r="U47" s="171"/>
      <c r="V47" s="171"/>
      <c r="W47" s="171"/>
      <c r="X47" s="169">
        <f t="shared" si="2"/>
        <v>0</v>
      </c>
      <c r="Y47" s="169">
        <f t="shared" si="4"/>
        <v>0</v>
      </c>
      <c r="Z47" s="170"/>
      <c r="AA47" s="170"/>
      <c r="AB47" s="170"/>
      <c r="AC47" s="170"/>
      <c r="AD47" s="170"/>
      <c r="AE47" s="170"/>
      <c r="AF47" s="170">
        <f t="shared" si="0"/>
        <v>0</v>
      </c>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240"/>
      <c r="BF47" s="240"/>
      <c r="BG47" s="240"/>
      <c r="BH47" s="156"/>
    </row>
    <row r="48" spans="1:60" s="157" customFormat="1" ht="30" x14ac:dyDescent="0.35">
      <c r="A48" s="211"/>
      <c r="B48" s="211"/>
      <c r="C48" s="165"/>
      <c r="D48" s="165">
        <v>3</v>
      </c>
      <c r="E48" s="165"/>
      <c r="F48" s="68" t="s">
        <v>233</v>
      </c>
      <c r="G48" s="118">
        <v>2</v>
      </c>
      <c r="H48" s="168"/>
      <c r="I48" s="173"/>
      <c r="J48" s="169">
        <f t="shared" si="1"/>
        <v>0</v>
      </c>
      <c r="K48" s="171"/>
      <c r="L48" s="171"/>
      <c r="M48" s="171"/>
      <c r="N48" s="171"/>
      <c r="O48" s="171"/>
      <c r="P48" s="171"/>
      <c r="Q48" s="171"/>
      <c r="R48" s="171"/>
      <c r="S48" s="171"/>
      <c r="T48" s="171"/>
      <c r="U48" s="171"/>
      <c r="V48" s="171"/>
      <c r="W48" s="171"/>
      <c r="X48" s="169">
        <f t="shared" si="2"/>
        <v>0</v>
      </c>
      <c r="Y48" s="169">
        <f t="shared" si="4"/>
        <v>0</v>
      </c>
      <c r="Z48" s="170"/>
      <c r="AA48" s="170"/>
      <c r="AB48" s="170"/>
      <c r="AC48" s="170"/>
      <c r="AD48" s="170"/>
      <c r="AE48" s="170"/>
      <c r="AF48" s="170">
        <f t="shared" si="0"/>
        <v>0</v>
      </c>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240"/>
      <c r="BF48" s="240"/>
      <c r="BG48" s="240"/>
      <c r="BH48" s="156"/>
    </row>
    <row r="49" spans="1:65" s="157" customFormat="1" ht="30" hidden="1" x14ac:dyDescent="0.35">
      <c r="A49" s="149"/>
      <c r="B49" s="149"/>
      <c r="C49" s="165"/>
      <c r="D49" s="165"/>
      <c r="E49" s="165">
        <v>1</v>
      </c>
      <c r="F49" s="68" t="s">
        <v>273</v>
      </c>
      <c r="G49" s="118">
        <v>1</v>
      </c>
      <c r="H49" s="168"/>
      <c r="I49" s="173"/>
      <c r="J49" s="169">
        <f t="shared" si="1"/>
        <v>0</v>
      </c>
      <c r="K49" s="171"/>
      <c r="L49" s="171"/>
      <c r="M49" s="171"/>
      <c r="N49" s="171"/>
      <c r="O49" s="171"/>
      <c r="P49" s="171"/>
      <c r="Q49" s="171"/>
      <c r="R49" s="171"/>
      <c r="S49" s="171"/>
      <c r="T49" s="171"/>
      <c r="U49" s="171"/>
      <c r="V49" s="171"/>
      <c r="W49" s="171"/>
      <c r="X49" s="169">
        <f t="shared" si="2"/>
        <v>0</v>
      </c>
      <c r="Y49" s="169">
        <f t="shared" si="4"/>
        <v>0</v>
      </c>
      <c r="Z49" s="170"/>
      <c r="AA49" s="170"/>
      <c r="AB49" s="170"/>
      <c r="AC49" s="170"/>
      <c r="AD49" s="170"/>
      <c r="AE49" s="170"/>
      <c r="AF49" s="170">
        <f t="shared" si="0"/>
        <v>0</v>
      </c>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240"/>
      <c r="BF49" s="240"/>
      <c r="BG49" s="240"/>
      <c r="BH49" s="156"/>
    </row>
    <row r="50" spans="1:65" s="157" customFormat="1" ht="46.15" x14ac:dyDescent="0.35">
      <c r="A50" s="149"/>
      <c r="B50" s="149">
        <v>3</v>
      </c>
      <c r="C50" s="165"/>
      <c r="D50" s="165"/>
      <c r="E50" s="165"/>
      <c r="F50" s="68" t="s">
        <v>234</v>
      </c>
      <c r="G50" s="118">
        <v>1</v>
      </c>
      <c r="H50" s="168"/>
      <c r="I50" s="173"/>
      <c r="J50" s="169">
        <f t="shared" si="1"/>
        <v>0</v>
      </c>
      <c r="K50" s="171"/>
      <c r="L50" s="171"/>
      <c r="M50" s="171"/>
      <c r="N50" s="171"/>
      <c r="O50" s="171"/>
      <c r="P50" s="171"/>
      <c r="Q50" s="171"/>
      <c r="R50" s="171"/>
      <c r="S50" s="171"/>
      <c r="T50" s="171"/>
      <c r="U50" s="171"/>
      <c r="V50" s="171"/>
      <c r="W50" s="171"/>
      <c r="X50" s="169">
        <f t="shared" si="2"/>
        <v>0</v>
      </c>
      <c r="Y50" s="169">
        <f t="shared" si="4"/>
        <v>0</v>
      </c>
      <c r="Z50" s="170"/>
      <c r="AA50" s="170"/>
      <c r="AB50" s="170"/>
      <c r="AC50" s="170"/>
      <c r="AD50" s="170"/>
      <c r="AE50" s="170"/>
      <c r="AF50" s="170">
        <f t="shared" si="0"/>
        <v>0</v>
      </c>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240"/>
      <c r="BF50" s="240"/>
      <c r="BG50" s="240"/>
      <c r="BH50" s="156"/>
    </row>
    <row r="51" spans="1:65" s="157" customFormat="1" ht="30" x14ac:dyDescent="0.35">
      <c r="A51" s="149"/>
      <c r="B51" s="149"/>
      <c r="C51" s="165">
        <v>1</v>
      </c>
      <c r="D51" s="165"/>
      <c r="E51" s="165"/>
      <c r="F51" s="68" t="s">
        <v>235</v>
      </c>
      <c r="G51" s="118">
        <v>1</v>
      </c>
      <c r="H51" s="168"/>
      <c r="I51" s="173"/>
      <c r="J51" s="169">
        <f t="shared" si="1"/>
        <v>0</v>
      </c>
      <c r="K51" s="171"/>
      <c r="L51" s="171"/>
      <c r="M51" s="171"/>
      <c r="N51" s="171"/>
      <c r="O51" s="171"/>
      <c r="P51" s="171"/>
      <c r="Q51" s="171"/>
      <c r="R51" s="171"/>
      <c r="S51" s="171"/>
      <c r="T51" s="171"/>
      <c r="U51" s="171"/>
      <c r="V51" s="171"/>
      <c r="W51" s="171"/>
      <c r="X51" s="169">
        <f t="shared" si="2"/>
        <v>0</v>
      </c>
      <c r="Y51" s="169">
        <f t="shared" si="4"/>
        <v>0</v>
      </c>
      <c r="Z51" s="170"/>
      <c r="AA51" s="170"/>
      <c r="AB51" s="170"/>
      <c r="AC51" s="170"/>
      <c r="AD51" s="170"/>
      <c r="AE51" s="170"/>
      <c r="AF51" s="170">
        <f t="shared" si="0"/>
        <v>0</v>
      </c>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240"/>
      <c r="BF51" s="240"/>
      <c r="BG51" s="240"/>
      <c r="BH51" s="156"/>
    </row>
    <row r="52" spans="1:65" s="157" customFormat="1" ht="60" x14ac:dyDescent="0.35">
      <c r="A52" s="149"/>
      <c r="B52" s="149"/>
      <c r="C52" s="165"/>
      <c r="D52" s="165">
        <v>1</v>
      </c>
      <c r="E52" s="165"/>
      <c r="F52" s="68" t="s">
        <v>236</v>
      </c>
      <c r="G52" s="118">
        <v>2</v>
      </c>
      <c r="H52" s="168"/>
      <c r="I52" s="173"/>
      <c r="J52" s="169">
        <f t="shared" si="1"/>
        <v>0</v>
      </c>
      <c r="K52" s="171"/>
      <c r="L52" s="171"/>
      <c r="M52" s="171"/>
      <c r="N52" s="171"/>
      <c r="O52" s="171"/>
      <c r="P52" s="171"/>
      <c r="Q52" s="171"/>
      <c r="R52" s="171"/>
      <c r="S52" s="171"/>
      <c r="T52" s="171"/>
      <c r="U52" s="171"/>
      <c r="V52" s="171"/>
      <c r="W52" s="171"/>
      <c r="X52" s="169">
        <f t="shared" si="2"/>
        <v>0</v>
      </c>
      <c r="Y52" s="169">
        <f t="shared" si="4"/>
        <v>0</v>
      </c>
      <c r="Z52" s="170"/>
      <c r="AA52" s="170"/>
      <c r="AB52" s="170"/>
      <c r="AC52" s="170"/>
      <c r="AD52" s="170"/>
      <c r="AE52" s="170"/>
      <c r="AF52" s="170">
        <f t="shared" si="0"/>
        <v>0</v>
      </c>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240"/>
      <c r="BF52" s="240"/>
      <c r="BG52" s="240"/>
      <c r="BH52" s="156"/>
    </row>
    <row r="53" spans="1:65" s="157" customFormat="1" ht="30" x14ac:dyDescent="0.35">
      <c r="A53" s="149"/>
      <c r="B53" s="149"/>
      <c r="C53" s="165"/>
      <c r="D53" s="165">
        <v>2</v>
      </c>
      <c r="E53" s="165"/>
      <c r="F53" s="68" t="s">
        <v>237</v>
      </c>
      <c r="G53" s="118">
        <v>2</v>
      </c>
      <c r="H53" s="168"/>
      <c r="I53" s="173"/>
      <c r="J53" s="169">
        <f t="shared" si="1"/>
        <v>0</v>
      </c>
      <c r="K53" s="171"/>
      <c r="L53" s="171"/>
      <c r="M53" s="171"/>
      <c r="N53" s="171"/>
      <c r="O53" s="171"/>
      <c r="P53" s="171"/>
      <c r="Q53" s="171"/>
      <c r="R53" s="171"/>
      <c r="S53" s="171"/>
      <c r="T53" s="171"/>
      <c r="U53" s="171"/>
      <c r="V53" s="171"/>
      <c r="W53" s="171"/>
      <c r="X53" s="169">
        <f t="shared" si="2"/>
        <v>0</v>
      </c>
      <c r="Y53" s="169">
        <f t="shared" si="4"/>
        <v>0</v>
      </c>
      <c r="Z53" s="170"/>
      <c r="AA53" s="170"/>
      <c r="AB53" s="170"/>
      <c r="AC53" s="170"/>
      <c r="AD53" s="170"/>
      <c r="AE53" s="170"/>
      <c r="AF53" s="170">
        <f t="shared" si="0"/>
        <v>0</v>
      </c>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240"/>
      <c r="BF53" s="240"/>
      <c r="BG53" s="240"/>
      <c r="BH53" s="156"/>
    </row>
    <row r="54" spans="1:65" s="157" customFormat="1" ht="30" hidden="1" x14ac:dyDescent="0.35">
      <c r="A54" s="149"/>
      <c r="B54" s="149"/>
      <c r="C54" s="165"/>
      <c r="D54" s="165"/>
      <c r="E54" s="165">
        <v>1</v>
      </c>
      <c r="F54" s="68" t="s">
        <v>274</v>
      </c>
      <c r="G54" s="118">
        <v>1</v>
      </c>
      <c r="H54" s="168"/>
      <c r="I54" s="173"/>
      <c r="J54" s="169">
        <f t="shared" si="1"/>
        <v>0</v>
      </c>
      <c r="K54" s="171"/>
      <c r="L54" s="171"/>
      <c r="M54" s="171"/>
      <c r="N54" s="171"/>
      <c r="O54" s="171"/>
      <c r="P54" s="171"/>
      <c r="Q54" s="171"/>
      <c r="R54" s="171"/>
      <c r="S54" s="171"/>
      <c r="T54" s="171"/>
      <c r="U54" s="171"/>
      <c r="V54" s="171"/>
      <c r="W54" s="171"/>
      <c r="X54" s="169">
        <f t="shared" si="2"/>
        <v>0</v>
      </c>
      <c r="Y54" s="169">
        <f t="shared" si="4"/>
        <v>0</v>
      </c>
      <c r="Z54" s="170"/>
      <c r="AA54" s="170"/>
      <c r="AB54" s="170"/>
      <c r="AC54" s="170"/>
      <c r="AD54" s="170"/>
      <c r="AE54" s="170"/>
      <c r="AF54" s="170">
        <f t="shared" si="0"/>
        <v>0</v>
      </c>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240"/>
      <c r="BF54" s="240"/>
      <c r="BG54" s="240"/>
      <c r="BH54" s="156"/>
    </row>
    <row r="55" spans="1:65" s="157" customFormat="1" ht="30" x14ac:dyDescent="0.35">
      <c r="A55" s="149"/>
      <c r="B55" s="149"/>
      <c r="C55" s="165"/>
      <c r="D55" s="165">
        <v>3</v>
      </c>
      <c r="E55" s="165"/>
      <c r="F55" s="68" t="s">
        <v>238</v>
      </c>
      <c r="G55" s="118">
        <v>2</v>
      </c>
      <c r="H55" s="168"/>
      <c r="I55" s="173"/>
      <c r="J55" s="169">
        <f t="shared" si="1"/>
        <v>0</v>
      </c>
      <c r="K55" s="171"/>
      <c r="L55" s="171"/>
      <c r="M55" s="171"/>
      <c r="N55" s="171"/>
      <c r="O55" s="171"/>
      <c r="P55" s="171"/>
      <c r="Q55" s="171"/>
      <c r="R55" s="171"/>
      <c r="S55" s="171"/>
      <c r="T55" s="171"/>
      <c r="U55" s="171"/>
      <c r="V55" s="171"/>
      <c r="W55" s="171"/>
      <c r="X55" s="169">
        <f t="shared" si="2"/>
        <v>0</v>
      </c>
      <c r="Y55" s="169">
        <f t="shared" si="4"/>
        <v>0</v>
      </c>
      <c r="Z55" s="172"/>
      <c r="AA55" s="172"/>
      <c r="AB55" s="172"/>
      <c r="AC55" s="172"/>
      <c r="AD55" s="172"/>
      <c r="AE55" s="172"/>
      <c r="AF55" s="170">
        <f t="shared" si="0"/>
        <v>0</v>
      </c>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240"/>
      <c r="BF55" s="240"/>
      <c r="BG55" s="240"/>
      <c r="BH55" s="156"/>
    </row>
    <row r="56" spans="1:65" s="157" customFormat="1" ht="30" hidden="1" x14ac:dyDescent="0.35">
      <c r="A56" s="211"/>
      <c r="B56" s="211"/>
      <c r="C56" s="165"/>
      <c r="D56" s="165"/>
      <c r="E56" s="165">
        <v>1</v>
      </c>
      <c r="F56" s="68" t="s">
        <v>275</v>
      </c>
      <c r="G56" s="118">
        <v>1</v>
      </c>
      <c r="H56" s="168"/>
      <c r="I56" s="173"/>
      <c r="J56" s="169">
        <f t="shared" si="1"/>
        <v>0</v>
      </c>
      <c r="K56" s="171"/>
      <c r="L56" s="171"/>
      <c r="M56" s="171"/>
      <c r="N56" s="171"/>
      <c r="O56" s="171"/>
      <c r="P56" s="171"/>
      <c r="Q56" s="171"/>
      <c r="R56" s="171"/>
      <c r="S56" s="171"/>
      <c r="T56" s="171"/>
      <c r="U56" s="171"/>
      <c r="V56" s="171"/>
      <c r="W56" s="171"/>
      <c r="X56" s="169">
        <f t="shared" si="2"/>
        <v>0</v>
      </c>
      <c r="Y56" s="169">
        <f t="shared" si="4"/>
        <v>0</v>
      </c>
      <c r="Z56" s="172"/>
      <c r="AA56" s="172"/>
      <c r="AB56" s="172"/>
      <c r="AC56" s="172"/>
      <c r="AD56" s="172"/>
      <c r="AE56" s="172"/>
      <c r="AF56" s="170">
        <f t="shared" si="0"/>
        <v>0</v>
      </c>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c r="BD56" s="155"/>
      <c r="BE56" s="240"/>
      <c r="BF56" s="240"/>
      <c r="BG56" s="240"/>
      <c r="BH56" s="156"/>
    </row>
    <row r="57" spans="1:65" s="157" customFormat="1" ht="46.15" x14ac:dyDescent="0.35">
      <c r="A57" s="149"/>
      <c r="B57" s="149">
        <v>2</v>
      </c>
      <c r="C57" s="165"/>
      <c r="D57" s="165"/>
      <c r="E57" s="165"/>
      <c r="F57" s="68" t="s">
        <v>239</v>
      </c>
      <c r="G57" s="118">
        <v>1</v>
      </c>
      <c r="H57" s="168"/>
      <c r="I57" s="170"/>
      <c r="J57" s="169">
        <f t="shared" si="1"/>
        <v>0</v>
      </c>
      <c r="K57" s="170"/>
      <c r="L57" s="170"/>
      <c r="M57" s="170"/>
      <c r="N57" s="170"/>
      <c r="O57" s="170"/>
      <c r="P57" s="170"/>
      <c r="Q57" s="170"/>
      <c r="R57" s="170"/>
      <c r="S57" s="170"/>
      <c r="T57" s="170"/>
      <c r="U57" s="170"/>
      <c r="V57" s="170"/>
      <c r="W57" s="170"/>
      <c r="X57" s="169">
        <f t="shared" si="2"/>
        <v>0</v>
      </c>
      <c r="Y57" s="169">
        <f t="shared" si="4"/>
        <v>0</v>
      </c>
      <c r="Z57" s="170"/>
      <c r="AA57" s="170"/>
      <c r="AB57" s="170"/>
      <c r="AC57" s="170"/>
      <c r="AD57" s="170"/>
      <c r="AE57" s="170"/>
      <c r="AF57" s="170">
        <f t="shared" si="0"/>
        <v>0</v>
      </c>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240"/>
      <c r="BF57" s="240"/>
      <c r="BG57" s="240"/>
      <c r="BH57" s="156"/>
    </row>
    <row r="58" spans="1:65" s="157" customFormat="1" ht="30" x14ac:dyDescent="0.35">
      <c r="A58" s="149"/>
      <c r="B58" s="149"/>
      <c r="C58" s="165">
        <v>1</v>
      </c>
      <c r="D58" s="166"/>
      <c r="E58" s="165"/>
      <c r="F58" s="68" t="s">
        <v>240</v>
      </c>
      <c r="G58" s="118">
        <v>1</v>
      </c>
      <c r="H58" s="168"/>
      <c r="I58" s="173"/>
      <c r="J58" s="169">
        <f t="shared" si="1"/>
        <v>0</v>
      </c>
      <c r="K58" s="171"/>
      <c r="L58" s="171"/>
      <c r="M58" s="171"/>
      <c r="N58" s="171"/>
      <c r="O58" s="171"/>
      <c r="P58" s="171"/>
      <c r="Q58" s="171"/>
      <c r="R58" s="171"/>
      <c r="S58" s="171"/>
      <c r="T58" s="171"/>
      <c r="U58" s="171"/>
      <c r="V58" s="171"/>
      <c r="W58" s="171"/>
      <c r="X58" s="169">
        <f t="shared" si="2"/>
        <v>0</v>
      </c>
      <c r="Y58" s="169">
        <f t="shared" si="4"/>
        <v>0</v>
      </c>
      <c r="Z58" s="170"/>
      <c r="AA58" s="170"/>
      <c r="AB58" s="170"/>
      <c r="AC58" s="170"/>
      <c r="AD58" s="170"/>
      <c r="AE58" s="170"/>
      <c r="AF58" s="170">
        <f t="shared" si="0"/>
        <v>0</v>
      </c>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c r="BD58" s="155"/>
      <c r="BE58" s="240"/>
      <c r="BF58" s="240"/>
      <c r="BG58" s="240"/>
      <c r="BH58" s="156"/>
    </row>
    <row r="59" spans="1:65" s="157" customFormat="1" ht="45" x14ac:dyDescent="0.35">
      <c r="A59" s="149"/>
      <c r="B59" s="149"/>
      <c r="C59" s="165"/>
      <c r="D59" s="166">
        <v>1</v>
      </c>
      <c r="E59" s="165"/>
      <c r="F59" s="68" t="s">
        <v>241</v>
      </c>
      <c r="G59" s="118">
        <v>2</v>
      </c>
      <c r="H59" s="168"/>
      <c r="I59" s="170"/>
      <c r="J59" s="169">
        <f t="shared" si="1"/>
        <v>0</v>
      </c>
      <c r="K59" s="170"/>
      <c r="L59" s="170"/>
      <c r="M59" s="170"/>
      <c r="N59" s="170"/>
      <c r="O59" s="170"/>
      <c r="P59" s="170"/>
      <c r="Q59" s="170"/>
      <c r="R59" s="170"/>
      <c r="S59" s="170"/>
      <c r="T59" s="170"/>
      <c r="U59" s="170"/>
      <c r="V59" s="170"/>
      <c r="W59" s="170"/>
      <c r="X59" s="169">
        <f t="shared" si="2"/>
        <v>0</v>
      </c>
      <c r="Y59" s="169">
        <f t="shared" si="4"/>
        <v>0</v>
      </c>
      <c r="Z59" s="170"/>
      <c r="AA59" s="170"/>
      <c r="AB59" s="170"/>
      <c r="AC59" s="170"/>
      <c r="AD59" s="170"/>
      <c r="AE59" s="170"/>
      <c r="AF59" s="170">
        <f t="shared" si="0"/>
        <v>0</v>
      </c>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240"/>
      <c r="BF59" s="240"/>
      <c r="BG59" s="240"/>
      <c r="BH59" s="156"/>
    </row>
    <row r="60" spans="1:65" s="158" customFormat="1" ht="15" hidden="1" x14ac:dyDescent="0.35">
      <c r="A60" s="149"/>
      <c r="B60" s="149"/>
      <c r="C60" s="165"/>
      <c r="D60" s="165"/>
      <c r="E60" s="165">
        <v>1</v>
      </c>
      <c r="F60" s="68" t="s">
        <v>276</v>
      </c>
      <c r="G60" s="118">
        <v>1</v>
      </c>
      <c r="H60" s="168"/>
      <c r="I60" s="173"/>
      <c r="J60" s="169">
        <f t="shared" si="1"/>
        <v>0</v>
      </c>
      <c r="K60" s="171"/>
      <c r="L60" s="171"/>
      <c r="M60" s="171"/>
      <c r="N60" s="171"/>
      <c r="O60" s="171"/>
      <c r="P60" s="171"/>
      <c r="Q60" s="171"/>
      <c r="R60" s="171"/>
      <c r="S60" s="171"/>
      <c r="T60" s="171"/>
      <c r="U60" s="171"/>
      <c r="V60" s="171"/>
      <c r="W60" s="171"/>
      <c r="X60" s="169">
        <f t="shared" si="2"/>
        <v>0</v>
      </c>
      <c r="Y60" s="169">
        <f t="shared" si="4"/>
        <v>0</v>
      </c>
      <c r="Z60" s="169"/>
      <c r="AA60" s="170"/>
      <c r="AB60" s="170"/>
      <c r="AC60" s="170"/>
      <c r="AD60" s="170"/>
      <c r="AE60" s="170"/>
      <c r="AF60" s="170">
        <f t="shared" si="0"/>
        <v>0</v>
      </c>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240"/>
      <c r="BF60" s="240"/>
      <c r="BG60" s="240"/>
      <c r="BH60" s="156"/>
      <c r="BI60" s="157"/>
      <c r="BJ60" s="157"/>
      <c r="BK60" s="157"/>
      <c r="BL60" s="157"/>
      <c r="BM60" s="157"/>
    </row>
    <row r="61" spans="1:65" s="158" customFormat="1" ht="30" hidden="1" x14ac:dyDescent="0.35">
      <c r="A61" s="149"/>
      <c r="B61" s="149"/>
      <c r="C61" s="165"/>
      <c r="D61" s="165"/>
      <c r="E61" s="165">
        <v>2</v>
      </c>
      <c r="F61" s="68" t="s">
        <v>277</v>
      </c>
      <c r="G61" s="118">
        <v>1</v>
      </c>
      <c r="H61" s="168"/>
      <c r="I61" s="173"/>
      <c r="J61" s="169">
        <f t="shared" si="1"/>
        <v>0</v>
      </c>
      <c r="K61" s="171"/>
      <c r="L61" s="171"/>
      <c r="M61" s="171"/>
      <c r="N61" s="171"/>
      <c r="O61" s="171"/>
      <c r="P61" s="171"/>
      <c r="Q61" s="171"/>
      <c r="R61" s="171"/>
      <c r="S61" s="171"/>
      <c r="T61" s="171"/>
      <c r="U61" s="171"/>
      <c r="V61" s="171"/>
      <c r="W61" s="171"/>
      <c r="X61" s="169">
        <f t="shared" si="2"/>
        <v>0</v>
      </c>
      <c r="Y61" s="169">
        <f t="shared" si="4"/>
        <v>0</v>
      </c>
      <c r="Z61" s="169"/>
      <c r="AA61" s="170"/>
      <c r="AB61" s="170"/>
      <c r="AC61" s="170"/>
      <c r="AD61" s="170"/>
      <c r="AE61" s="170"/>
      <c r="AF61" s="170">
        <f t="shared" si="0"/>
        <v>0</v>
      </c>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240"/>
      <c r="BF61" s="240"/>
      <c r="BG61" s="240"/>
      <c r="BH61" s="156"/>
      <c r="BI61" s="157"/>
      <c r="BJ61" s="157"/>
      <c r="BK61" s="157"/>
      <c r="BL61" s="157"/>
      <c r="BM61" s="157"/>
    </row>
    <row r="62" spans="1:65" s="157" customFormat="1" ht="30" x14ac:dyDescent="0.35">
      <c r="A62" s="149"/>
      <c r="B62" s="149"/>
      <c r="C62" s="165"/>
      <c r="D62" s="165">
        <v>2</v>
      </c>
      <c r="E62" s="165"/>
      <c r="F62" s="68" t="s">
        <v>242</v>
      </c>
      <c r="G62" s="118">
        <v>2</v>
      </c>
      <c r="H62" s="168"/>
      <c r="I62" s="173"/>
      <c r="J62" s="169">
        <f t="shared" si="1"/>
        <v>0</v>
      </c>
      <c r="K62" s="171"/>
      <c r="L62" s="171"/>
      <c r="M62" s="171"/>
      <c r="N62" s="171"/>
      <c r="O62" s="171"/>
      <c r="P62" s="171"/>
      <c r="Q62" s="171"/>
      <c r="R62" s="171"/>
      <c r="S62" s="171"/>
      <c r="T62" s="171"/>
      <c r="U62" s="171"/>
      <c r="V62" s="171"/>
      <c r="W62" s="171"/>
      <c r="X62" s="169">
        <f t="shared" si="2"/>
        <v>0</v>
      </c>
      <c r="Y62" s="169">
        <f t="shared" si="4"/>
        <v>0</v>
      </c>
      <c r="Z62" s="170"/>
      <c r="AA62" s="170"/>
      <c r="AB62" s="170"/>
      <c r="AC62" s="170"/>
      <c r="AD62" s="170"/>
      <c r="AE62" s="170"/>
      <c r="AF62" s="170">
        <f t="shared" si="0"/>
        <v>0</v>
      </c>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240"/>
      <c r="BF62" s="240"/>
      <c r="BG62" s="240"/>
      <c r="BH62" s="156"/>
    </row>
    <row r="63" spans="1:65" s="157" customFormat="1" ht="15" hidden="1" x14ac:dyDescent="0.35">
      <c r="A63" s="149"/>
      <c r="B63" s="149"/>
      <c r="C63" s="165"/>
      <c r="D63" s="165"/>
      <c r="E63" s="165">
        <v>1</v>
      </c>
      <c r="F63" s="68" t="s">
        <v>278</v>
      </c>
      <c r="G63" s="118">
        <v>1</v>
      </c>
      <c r="H63" s="168"/>
      <c r="I63" s="173"/>
      <c r="J63" s="169">
        <f t="shared" si="1"/>
        <v>0</v>
      </c>
      <c r="K63" s="171"/>
      <c r="L63" s="171"/>
      <c r="M63" s="171"/>
      <c r="N63" s="171"/>
      <c r="O63" s="171"/>
      <c r="P63" s="171"/>
      <c r="Q63" s="171"/>
      <c r="R63" s="171"/>
      <c r="S63" s="171"/>
      <c r="T63" s="171"/>
      <c r="U63" s="171"/>
      <c r="V63" s="171"/>
      <c r="W63" s="171"/>
      <c r="X63" s="169">
        <f t="shared" si="2"/>
        <v>0</v>
      </c>
      <c r="Y63" s="169">
        <f t="shared" si="4"/>
        <v>0</v>
      </c>
      <c r="Z63" s="170"/>
      <c r="AA63" s="170"/>
      <c r="AB63" s="170"/>
      <c r="AC63" s="170"/>
      <c r="AD63" s="170"/>
      <c r="AE63" s="170"/>
      <c r="AF63" s="170">
        <f t="shared" si="0"/>
        <v>0</v>
      </c>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240"/>
      <c r="BF63" s="240"/>
      <c r="BG63" s="240"/>
      <c r="BH63" s="156"/>
    </row>
    <row r="64" spans="1:65" s="157" customFormat="1" ht="45" x14ac:dyDescent="0.35">
      <c r="A64" s="149"/>
      <c r="B64" s="149"/>
      <c r="C64" s="165"/>
      <c r="D64" s="165">
        <v>3</v>
      </c>
      <c r="E64" s="165"/>
      <c r="F64" s="68" t="s">
        <v>243</v>
      </c>
      <c r="G64" s="118">
        <v>2</v>
      </c>
      <c r="H64" s="168"/>
      <c r="I64" s="173"/>
      <c r="J64" s="169">
        <f t="shared" si="1"/>
        <v>0</v>
      </c>
      <c r="K64" s="171"/>
      <c r="L64" s="171"/>
      <c r="M64" s="171"/>
      <c r="N64" s="171"/>
      <c r="O64" s="171"/>
      <c r="P64" s="171"/>
      <c r="Q64" s="171"/>
      <c r="R64" s="171"/>
      <c r="S64" s="171"/>
      <c r="T64" s="171"/>
      <c r="U64" s="171"/>
      <c r="V64" s="171"/>
      <c r="W64" s="171"/>
      <c r="X64" s="169">
        <f t="shared" si="2"/>
        <v>0</v>
      </c>
      <c r="Y64" s="169">
        <f t="shared" si="4"/>
        <v>0</v>
      </c>
      <c r="Z64" s="170"/>
      <c r="AA64" s="170"/>
      <c r="AB64" s="170"/>
      <c r="AC64" s="170"/>
      <c r="AD64" s="170"/>
      <c r="AE64" s="170"/>
      <c r="AF64" s="170">
        <f t="shared" si="0"/>
        <v>0</v>
      </c>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240"/>
      <c r="BF64" s="240"/>
      <c r="BG64" s="240"/>
      <c r="BH64" s="156"/>
    </row>
    <row r="65" spans="1:65" s="158" customFormat="1" ht="30" hidden="1" x14ac:dyDescent="0.35">
      <c r="A65" s="211"/>
      <c r="B65" s="211"/>
      <c r="C65" s="165"/>
      <c r="D65" s="165"/>
      <c r="E65" s="165">
        <v>1</v>
      </c>
      <c r="F65" s="68" t="s">
        <v>279</v>
      </c>
      <c r="G65" s="118">
        <v>1</v>
      </c>
      <c r="H65" s="168"/>
      <c r="I65" s="173"/>
      <c r="J65" s="169">
        <f t="shared" si="1"/>
        <v>0</v>
      </c>
      <c r="K65" s="171"/>
      <c r="L65" s="171"/>
      <c r="M65" s="171"/>
      <c r="N65" s="171"/>
      <c r="O65" s="171"/>
      <c r="P65" s="171"/>
      <c r="Q65" s="171"/>
      <c r="R65" s="171"/>
      <c r="S65" s="171"/>
      <c r="T65" s="171"/>
      <c r="U65" s="171"/>
      <c r="V65" s="171"/>
      <c r="W65" s="171"/>
      <c r="X65" s="169">
        <f t="shared" si="2"/>
        <v>0</v>
      </c>
      <c r="Y65" s="169">
        <f t="shared" si="4"/>
        <v>0</v>
      </c>
      <c r="Z65" s="169"/>
      <c r="AA65" s="170"/>
      <c r="AB65" s="170"/>
      <c r="AC65" s="170"/>
      <c r="AD65" s="170"/>
      <c r="AE65" s="170"/>
      <c r="AF65" s="170">
        <f t="shared" si="0"/>
        <v>0</v>
      </c>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240"/>
      <c r="BF65" s="240"/>
      <c r="BG65" s="240"/>
      <c r="BH65" s="156"/>
      <c r="BI65" s="157"/>
      <c r="BJ65" s="157"/>
      <c r="BK65" s="157"/>
      <c r="BL65" s="157"/>
      <c r="BM65" s="157"/>
    </row>
    <row r="66" spans="1:65" s="158" customFormat="1" ht="45" x14ac:dyDescent="0.35">
      <c r="A66" s="149">
        <v>3</v>
      </c>
      <c r="B66" s="149"/>
      <c r="C66" s="165"/>
      <c r="D66" s="165"/>
      <c r="E66" s="165"/>
      <c r="F66" s="68" t="s">
        <v>244</v>
      </c>
      <c r="G66" s="118">
        <v>1</v>
      </c>
      <c r="H66" s="168"/>
      <c r="I66" s="173"/>
      <c r="J66" s="169">
        <f t="shared" si="1"/>
        <v>0</v>
      </c>
      <c r="K66" s="171"/>
      <c r="L66" s="171"/>
      <c r="M66" s="171"/>
      <c r="N66" s="171"/>
      <c r="O66" s="171"/>
      <c r="P66" s="171"/>
      <c r="Q66" s="171"/>
      <c r="R66" s="171"/>
      <c r="S66" s="171"/>
      <c r="T66" s="171"/>
      <c r="U66" s="171"/>
      <c r="V66" s="171"/>
      <c r="W66" s="171"/>
      <c r="X66" s="169">
        <f t="shared" si="2"/>
        <v>0</v>
      </c>
      <c r="Y66" s="169">
        <f t="shared" si="4"/>
        <v>0</v>
      </c>
      <c r="Z66" s="169"/>
      <c r="AA66" s="170"/>
      <c r="AB66" s="170"/>
      <c r="AC66" s="170"/>
      <c r="AD66" s="170"/>
      <c r="AE66" s="170"/>
      <c r="AF66" s="170">
        <f t="shared" si="0"/>
        <v>0</v>
      </c>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240"/>
      <c r="BF66" s="240"/>
      <c r="BG66" s="240"/>
      <c r="BH66" s="156"/>
      <c r="BI66" s="157"/>
      <c r="BJ66" s="157"/>
      <c r="BK66" s="157"/>
      <c r="BL66" s="157"/>
      <c r="BM66" s="157"/>
    </row>
    <row r="67" spans="1:65" s="158" customFormat="1" ht="58.25" customHeight="1" x14ac:dyDescent="0.35">
      <c r="A67" s="149"/>
      <c r="B67" s="149">
        <v>1</v>
      </c>
      <c r="C67" s="165"/>
      <c r="D67" s="166"/>
      <c r="E67" s="166"/>
      <c r="F67" s="68" t="s">
        <v>245</v>
      </c>
      <c r="G67" s="118">
        <v>1</v>
      </c>
      <c r="H67" s="168"/>
      <c r="I67" s="173"/>
      <c r="J67" s="169">
        <f t="shared" si="1"/>
        <v>0</v>
      </c>
      <c r="K67" s="171"/>
      <c r="L67" s="171"/>
      <c r="M67" s="171"/>
      <c r="N67" s="171"/>
      <c r="O67" s="171"/>
      <c r="P67" s="171"/>
      <c r="Q67" s="171"/>
      <c r="R67" s="171"/>
      <c r="S67" s="171"/>
      <c r="T67" s="171"/>
      <c r="U67" s="171"/>
      <c r="V67" s="171"/>
      <c r="W67" s="171"/>
      <c r="X67" s="169">
        <f t="shared" si="2"/>
        <v>0</v>
      </c>
      <c r="Y67" s="169">
        <f t="shared" si="4"/>
        <v>0</v>
      </c>
      <c r="Z67" s="170"/>
      <c r="AA67" s="170"/>
      <c r="AB67" s="170"/>
      <c r="AC67" s="170"/>
      <c r="AD67" s="170"/>
      <c r="AE67" s="170"/>
      <c r="AF67" s="170">
        <f t="shared" si="0"/>
        <v>0</v>
      </c>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240"/>
      <c r="BF67" s="240"/>
      <c r="BG67" s="240"/>
      <c r="BH67" s="156"/>
      <c r="BI67" s="157"/>
      <c r="BJ67" s="157"/>
      <c r="BK67" s="157"/>
      <c r="BL67" s="157"/>
      <c r="BM67" s="157"/>
    </row>
    <row r="68" spans="1:65" s="158" customFormat="1" ht="30" x14ac:dyDescent="0.35">
      <c r="A68" s="149"/>
      <c r="B68" s="149"/>
      <c r="C68" s="165">
        <v>1</v>
      </c>
      <c r="D68" s="166"/>
      <c r="E68" s="166"/>
      <c r="F68" s="68" t="s">
        <v>246</v>
      </c>
      <c r="G68" s="118">
        <v>1</v>
      </c>
      <c r="H68" s="168"/>
      <c r="I68" s="173"/>
      <c r="J68" s="169"/>
      <c r="K68" s="169">
        <f t="shared" ref="K68:V68" si="5">SUM(K69:K71)</f>
        <v>0</v>
      </c>
      <c r="L68" s="169">
        <f t="shared" si="5"/>
        <v>0</v>
      </c>
      <c r="M68" s="169">
        <f t="shared" si="5"/>
        <v>0</v>
      </c>
      <c r="N68" s="169">
        <f t="shared" si="5"/>
        <v>0</v>
      </c>
      <c r="O68" s="169">
        <f t="shared" si="5"/>
        <v>0</v>
      </c>
      <c r="P68" s="169">
        <f t="shared" si="5"/>
        <v>0</v>
      </c>
      <c r="Q68" s="169">
        <f t="shared" si="5"/>
        <v>0</v>
      </c>
      <c r="R68" s="169">
        <f t="shared" si="5"/>
        <v>0</v>
      </c>
      <c r="S68" s="169">
        <f t="shared" si="5"/>
        <v>0</v>
      </c>
      <c r="T68" s="169">
        <f t="shared" si="5"/>
        <v>0</v>
      </c>
      <c r="U68" s="169">
        <f t="shared" si="5"/>
        <v>0</v>
      </c>
      <c r="V68" s="169">
        <f t="shared" si="5"/>
        <v>0</v>
      </c>
      <c r="W68" s="169"/>
      <c r="X68" s="169"/>
      <c r="Y68" s="169">
        <f t="shared" si="4"/>
        <v>0</v>
      </c>
      <c r="Z68" s="175"/>
      <c r="AA68" s="175"/>
      <c r="AB68" s="175"/>
      <c r="AC68" s="175"/>
      <c r="AD68" s="175"/>
      <c r="AE68" s="175"/>
      <c r="AF68" s="170">
        <f t="shared" si="0"/>
        <v>0</v>
      </c>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240"/>
      <c r="BF68" s="240"/>
      <c r="BG68" s="240"/>
      <c r="BH68" s="156"/>
      <c r="BI68" s="157"/>
      <c r="BJ68" s="157"/>
      <c r="BK68" s="157"/>
      <c r="BL68" s="157"/>
      <c r="BM68" s="157"/>
    </row>
    <row r="69" spans="1:65" s="158" customFormat="1" ht="15" x14ac:dyDescent="0.35">
      <c r="A69" s="149"/>
      <c r="B69" s="149"/>
      <c r="C69" s="165"/>
      <c r="D69" s="166">
        <v>1</v>
      </c>
      <c r="E69" s="166"/>
      <c r="F69" s="68" t="s">
        <v>247</v>
      </c>
      <c r="G69" s="118">
        <v>1</v>
      </c>
      <c r="H69" s="168"/>
      <c r="I69" s="173"/>
      <c r="J69" s="169">
        <f t="shared" si="1"/>
        <v>0</v>
      </c>
      <c r="K69" s="174"/>
      <c r="L69" s="174"/>
      <c r="M69" s="174"/>
      <c r="N69" s="174"/>
      <c r="O69" s="174"/>
      <c r="P69" s="174"/>
      <c r="Q69" s="174"/>
      <c r="R69" s="174"/>
      <c r="S69" s="174"/>
      <c r="T69" s="174"/>
      <c r="U69" s="174"/>
      <c r="V69" s="174"/>
      <c r="W69" s="174"/>
      <c r="X69" s="169">
        <f t="shared" si="2"/>
        <v>0</v>
      </c>
      <c r="Y69" s="169">
        <f t="shared" si="4"/>
        <v>0</v>
      </c>
      <c r="Z69" s="175"/>
      <c r="AA69" s="175"/>
      <c r="AB69" s="175"/>
      <c r="AC69" s="175"/>
      <c r="AD69" s="175"/>
      <c r="AE69" s="175"/>
      <c r="AF69" s="170">
        <f t="shared" si="0"/>
        <v>0</v>
      </c>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240"/>
      <c r="BF69" s="240"/>
      <c r="BG69" s="240"/>
      <c r="BH69" s="156"/>
      <c r="BI69" s="157"/>
      <c r="BJ69" s="157"/>
      <c r="BK69" s="157"/>
      <c r="BL69" s="157"/>
      <c r="BM69" s="157"/>
    </row>
    <row r="70" spans="1:65" s="158" customFormat="1" ht="15" hidden="1" x14ac:dyDescent="0.35">
      <c r="A70" s="211"/>
      <c r="B70" s="211"/>
      <c r="C70" s="165"/>
      <c r="D70" s="165"/>
      <c r="E70" s="166">
        <v>1</v>
      </c>
      <c r="F70" s="68" t="s">
        <v>280</v>
      </c>
      <c r="G70" s="118">
        <v>1</v>
      </c>
      <c r="H70" s="168"/>
      <c r="I70" s="173"/>
      <c r="J70" s="169">
        <f t="shared" si="1"/>
        <v>0</v>
      </c>
      <c r="K70" s="171"/>
      <c r="L70" s="171"/>
      <c r="M70" s="171"/>
      <c r="N70" s="171"/>
      <c r="O70" s="171"/>
      <c r="P70" s="171"/>
      <c r="Q70" s="171"/>
      <c r="R70" s="171"/>
      <c r="S70" s="171"/>
      <c r="T70" s="171"/>
      <c r="U70" s="171"/>
      <c r="V70" s="171"/>
      <c r="W70" s="171"/>
      <c r="X70" s="169">
        <f t="shared" si="2"/>
        <v>0</v>
      </c>
      <c r="Y70" s="169">
        <f t="shared" si="4"/>
        <v>0</v>
      </c>
      <c r="Z70" s="170"/>
      <c r="AA70" s="175"/>
      <c r="AB70" s="170"/>
      <c r="AC70" s="170"/>
      <c r="AD70" s="170"/>
      <c r="AE70" s="170"/>
      <c r="AF70" s="170">
        <f t="shared" si="0"/>
        <v>0</v>
      </c>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240"/>
      <c r="BF70" s="240"/>
      <c r="BG70" s="240"/>
      <c r="BH70" s="156"/>
      <c r="BI70" s="157"/>
      <c r="BJ70" s="157"/>
      <c r="BK70" s="157"/>
      <c r="BL70" s="157"/>
      <c r="BM70" s="157"/>
    </row>
    <row r="71" spans="1:65" s="158" customFormat="1" ht="30" x14ac:dyDescent="0.35">
      <c r="A71" s="211"/>
      <c r="B71" s="211"/>
      <c r="C71" s="165"/>
      <c r="D71" s="165">
        <v>2</v>
      </c>
      <c r="E71" s="166"/>
      <c r="F71" s="68" t="s">
        <v>248</v>
      </c>
      <c r="G71" s="118">
        <v>1</v>
      </c>
      <c r="H71" s="168">
        <v>1</v>
      </c>
      <c r="I71" s="173"/>
      <c r="J71" s="169">
        <f t="shared" si="1"/>
        <v>5538</v>
      </c>
      <c r="K71" s="171"/>
      <c r="L71" s="171"/>
      <c r="M71" s="171"/>
      <c r="N71" s="171"/>
      <c r="O71" s="171"/>
      <c r="P71" s="171"/>
      <c r="Q71" s="171"/>
      <c r="R71" s="171"/>
      <c r="S71" s="171"/>
      <c r="T71" s="171"/>
      <c r="U71" s="171"/>
      <c r="V71" s="171"/>
      <c r="W71" s="171">
        <v>5538</v>
      </c>
      <c r="X71" s="169">
        <f t="shared" si="2"/>
        <v>5538</v>
      </c>
      <c r="Y71" s="169">
        <f t="shared" si="4"/>
        <v>5538</v>
      </c>
      <c r="Z71" s="170"/>
      <c r="AA71" s="170">
        <v>5538</v>
      </c>
      <c r="AB71" s="170"/>
      <c r="AC71" s="170"/>
      <c r="AD71" s="170"/>
      <c r="AE71" s="170"/>
      <c r="AF71" s="170">
        <f t="shared" si="0"/>
        <v>5538</v>
      </c>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240"/>
      <c r="BF71" s="240"/>
      <c r="BG71" s="240"/>
      <c r="BH71" s="156"/>
      <c r="BI71" s="157"/>
      <c r="BJ71" s="157"/>
      <c r="BK71" s="157"/>
      <c r="BL71" s="157"/>
      <c r="BM71" s="157"/>
    </row>
    <row r="72" spans="1:65" s="158" customFormat="1" ht="15" hidden="1" customHeight="1" x14ac:dyDescent="0.35">
      <c r="A72" s="211"/>
      <c r="B72" s="211"/>
      <c r="C72" s="165"/>
      <c r="D72" s="165"/>
      <c r="E72" s="166">
        <v>1</v>
      </c>
      <c r="F72" s="68" t="s">
        <v>281</v>
      </c>
      <c r="G72" s="118">
        <v>0</v>
      </c>
      <c r="H72" s="168"/>
      <c r="I72" s="173"/>
      <c r="J72" s="169">
        <f t="shared" si="1"/>
        <v>0</v>
      </c>
      <c r="K72" s="171"/>
      <c r="L72" s="171"/>
      <c r="M72" s="171"/>
      <c r="N72" s="171"/>
      <c r="O72" s="171"/>
      <c r="P72" s="171"/>
      <c r="Q72" s="171"/>
      <c r="R72" s="171"/>
      <c r="S72" s="171"/>
      <c r="T72" s="171"/>
      <c r="U72" s="171"/>
      <c r="V72" s="171"/>
      <c r="W72" s="171"/>
      <c r="X72" s="169">
        <f t="shared" si="2"/>
        <v>0</v>
      </c>
      <c r="Y72" s="169">
        <f t="shared" si="4"/>
        <v>0</v>
      </c>
      <c r="Z72" s="170"/>
      <c r="AA72" s="170"/>
      <c r="AB72" s="170"/>
      <c r="AC72" s="170"/>
      <c r="AD72" s="170"/>
      <c r="AE72" s="170"/>
      <c r="AF72" s="170">
        <f t="shared" si="0"/>
        <v>0</v>
      </c>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240"/>
      <c r="BF72" s="240"/>
      <c r="BG72" s="240"/>
      <c r="BH72" s="156"/>
      <c r="BI72" s="157"/>
      <c r="BJ72" s="157"/>
      <c r="BK72" s="157"/>
      <c r="BL72" s="157"/>
      <c r="BM72" s="157"/>
    </row>
    <row r="73" spans="1:65" s="158" customFormat="1" ht="30.75" x14ac:dyDescent="0.35">
      <c r="A73" s="211"/>
      <c r="B73" s="211">
        <v>2</v>
      </c>
      <c r="C73" s="165"/>
      <c r="D73" s="165"/>
      <c r="E73" s="166"/>
      <c r="F73" s="68" t="s">
        <v>249</v>
      </c>
      <c r="G73" s="118">
        <v>1</v>
      </c>
      <c r="H73" s="168"/>
      <c r="I73" s="173"/>
      <c r="J73" s="169">
        <f t="shared" si="1"/>
        <v>0</v>
      </c>
      <c r="K73" s="171"/>
      <c r="L73" s="171"/>
      <c r="M73" s="171"/>
      <c r="N73" s="171"/>
      <c r="O73" s="171"/>
      <c r="P73" s="171"/>
      <c r="Q73" s="171"/>
      <c r="R73" s="171"/>
      <c r="S73" s="171"/>
      <c r="T73" s="171"/>
      <c r="U73" s="171"/>
      <c r="V73" s="171"/>
      <c r="W73" s="171"/>
      <c r="X73" s="169">
        <f t="shared" si="2"/>
        <v>0</v>
      </c>
      <c r="Y73" s="169">
        <f t="shared" si="4"/>
        <v>0</v>
      </c>
      <c r="Z73" s="170"/>
      <c r="AA73" s="170"/>
      <c r="AB73" s="170"/>
      <c r="AC73" s="170"/>
      <c r="AD73" s="170"/>
      <c r="AE73" s="170"/>
      <c r="AF73" s="170">
        <f t="shared" si="0"/>
        <v>0</v>
      </c>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240"/>
      <c r="BF73" s="240"/>
      <c r="BG73" s="240"/>
      <c r="BH73" s="156"/>
      <c r="BI73" s="157"/>
      <c r="BJ73" s="157"/>
      <c r="BK73" s="157"/>
      <c r="BL73" s="157"/>
      <c r="BM73" s="157"/>
    </row>
    <row r="74" spans="1:65" s="158" customFormat="1" ht="30" x14ac:dyDescent="0.35">
      <c r="A74" s="211"/>
      <c r="B74" s="211"/>
      <c r="C74" s="165">
        <v>1</v>
      </c>
      <c r="D74" s="165"/>
      <c r="E74" s="166"/>
      <c r="F74" s="68" t="s">
        <v>250</v>
      </c>
      <c r="G74" s="118">
        <v>1</v>
      </c>
      <c r="H74" s="168"/>
      <c r="I74" s="173"/>
      <c r="J74" s="169">
        <f t="shared" si="1"/>
        <v>0</v>
      </c>
      <c r="K74" s="171"/>
      <c r="L74" s="171"/>
      <c r="M74" s="171"/>
      <c r="N74" s="171"/>
      <c r="O74" s="171"/>
      <c r="P74" s="171"/>
      <c r="Q74" s="171"/>
      <c r="R74" s="171"/>
      <c r="S74" s="171"/>
      <c r="T74" s="171"/>
      <c r="U74" s="171"/>
      <c r="V74" s="171"/>
      <c r="W74" s="171"/>
      <c r="X74" s="169">
        <f t="shared" si="2"/>
        <v>0</v>
      </c>
      <c r="Y74" s="169">
        <f t="shared" si="4"/>
        <v>0</v>
      </c>
      <c r="Z74" s="170"/>
      <c r="AA74" s="170"/>
      <c r="AB74" s="170"/>
      <c r="AC74" s="170"/>
      <c r="AD74" s="170"/>
      <c r="AE74" s="170"/>
      <c r="AF74" s="170">
        <f t="shared" si="0"/>
        <v>0</v>
      </c>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240"/>
      <c r="BF74" s="240"/>
      <c r="BG74" s="240"/>
      <c r="BH74" s="156"/>
      <c r="BI74" s="157"/>
      <c r="BJ74" s="157"/>
      <c r="BK74" s="157"/>
      <c r="BL74" s="157"/>
      <c r="BM74" s="157"/>
    </row>
    <row r="75" spans="1:65" s="158" customFormat="1" ht="30" x14ac:dyDescent="0.35">
      <c r="A75" s="211"/>
      <c r="B75" s="211"/>
      <c r="C75" s="165"/>
      <c r="D75" s="165">
        <v>1</v>
      </c>
      <c r="E75" s="166"/>
      <c r="F75" s="68" t="s">
        <v>251</v>
      </c>
      <c r="G75" s="118">
        <v>2</v>
      </c>
      <c r="H75" s="168"/>
      <c r="I75" s="173"/>
      <c r="J75" s="169">
        <f t="shared" si="1"/>
        <v>0</v>
      </c>
      <c r="K75" s="171"/>
      <c r="L75" s="171"/>
      <c r="M75" s="171"/>
      <c r="N75" s="171"/>
      <c r="O75" s="171"/>
      <c r="P75" s="171"/>
      <c r="Q75" s="171"/>
      <c r="R75" s="171"/>
      <c r="S75" s="171"/>
      <c r="T75" s="171"/>
      <c r="U75" s="171"/>
      <c r="V75" s="171"/>
      <c r="W75" s="171"/>
      <c r="X75" s="169">
        <f t="shared" si="2"/>
        <v>0</v>
      </c>
      <c r="Y75" s="169">
        <f t="shared" si="4"/>
        <v>0</v>
      </c>
      <c r="Z75" s="170"/>
      <c r="AA75" s="170"/>
      <c r="AB75" s="170"/>
      <c r="AC75" s="170"/>
      <c r="AD75" s="170"/>
      <c r="AE75" s="170"/>
      <c r="AF75" s="170">
        <f t="shared" ref="AF75:AF92" si="6">SUM(Z75:AE75)</f>
        <v>0</v>
      </c>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240"/>
      <c r="BF75" s="240"/>
      <c r="BG75" s="240"/>
      <c r="BH75" s="156"/>
      <c r="BI75" s="157"/>
      <c r="BJ75" s="157"/>
      <c r="BK75" s="157"/>
      <c r="BL75" s="157"/>
      <c r="BM75" s="157"/>
    </row>
    <row r="76" spans="1:65" s="158" customFormat="1" ht="30" x14ac:dyDescent="0.35">
      <c r="A76" s="149"/>
      <c r="B76" s="149"/>
      <c r="C76" s="165"/>
      <c r="D76" s="165">
        <v>2</v>
      </c>
      <c r="E76" s="166"/>
      <c r="F76" s="68" t="s">
        <v>252</v>
      </c>
      <c r="G76" s="118">
        <v>1</v>
      </c>
      <c r="H76" s="168"/>
      <c r="I76" s="173"/>
      <c r="J76" s="169">
        <f t="shared" si="1"/>
        <v>0</v>
      </c>
      <c r="K76" s="174"/>
      <c r="L76" s="174"/>
      <c r="M76" s="174"/>
      <c r="N76" s="174"/>
      <c r="O76" s="174"/>
      <c r="P76" s="174"/>
      <c r="Q76" s="174"/>
      <c r="R76" s="174"/>
      <c r="S76" s="174"/>
      <c r="T76" s="174"/>
      <c r="U76" s="174"/>
      <c r="V76" s="174"/>
      <c r="W76" s="174"/>
      <c r="X76" s="169">
        <f t="shared" si="2"/>
        <v>0</v>
      </c>
      <c r="Y76" s="169">
        <f t="shared" si="4"/>
        <v>0</v>
      </c>
      <c r="Z76" s="175"/>
      <c r="AA76" s="175"/>
      <c r="AB76" s="175"/>
      <c r="AC76" s="175"/>
      <c r="AD76" s="175"/>
      <c r="AE76" s="175"/>
      <c r="AF76" s="170">
        <f t="shared" si="6"/>
        <v>0</v>
      </c>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240"/>
      <c r="BF76" s="240"/>
      <c r="BG76" s="240"/>
      <c r="BH76" s="156"/>
      <c r="BI76" s="157"/>
      <c r="BJ76" s="157"/>
      <c r="BK76" s="157"/>
      <c r="BL76" s="157"/>
      <c r="BM76" s="157"/>
    </row>
    <row r="77" spans="1:65" s="158" customFormat="1" ht="15" hidden="1" x14ac:dyDescent="0.35">
      <c r="A77" s="149"/>
      <c r="B77" s="149"/>
      <c r="C77" s="165"/>
      <c r="D77" s="166"/>
      <c r="E77" s="166">
        <v>1</v>
      </c>
      <c r="F77" s="68" t="s">
        <v>282</v>
      </c>
      <c r="G77" s="118">
        <v>1</v>
      </c>
      <c r="H77" s="168"/>
      <c r="I77" s="173"/>
      <c r="J77" s="169">
        <f t="shared" si="1"/>
        <v>0</v>
      </c>
      <c r="K77" s="174"/>
      <c r="L77" s="174"/>
      <c r="M77" s="174"/>
      <c r="N77" s="174"/>
      <c r="O77" s="174"/>
      <c r="P77" s="174"/>
      <c r="Q77" s="174"/>
      <c r="R77" s="174"/>
      <c r="S77" s="174"/>
      <c r="T77" s="174"/>
      <c r="U77" s="174"/>
      <c r="V77" s="174"/>
      <c r="W77" s="174"/>
      <c r="X77" s="169">
        <f t="shared" si="2"/>
        <v>0</v>
      </c>
      <c r="Y77" s="169">
        <f t="shared" si="4"/>
        <v>0</v>
      </c>
      <c r="Z77" s="175"/>
      <c r="AA77" s="175"/>
      <c r="AB77" s="175"/>
      <c r="AC77" s="175"/>
      <c r="AD77" s="175"/>
      <c r="AE77" s="175"/>
      <c r="AF77" s="170">
        <f t="shared" si="6"/>
        <v>0</v>
      </c>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240"/>
      <c r="BF77" s="240"/>
      <c r="BG77" s="240"/>
      <c r="BH77" s="156"/>
      <c r="BI77" s="157"/>
      <c r="BJ77" s="157"/>
      <c r="BK77" s="157"/>
      <c r="BL77" s="157"/>
      <c r="BM77" s="157"/>
    </row>
    <row r="78" spans="1:65" s="158" customFormat="1" ht="15" hidden="1" x14ac:dyDescent="0.35">
      <c r="A78" s="211"/>
      <c r="B78" s="211"/>
      <c r="C78" s="165"/>
      <c r="D78" s="166"/>
      <c r="E78" s="166">
        <v>2</v>
      </c>
      <c r="F78" s="68" t="s">
        <v>283</v>
      </c>
      <c r="G78" s="118">
        <v>1</v>
      </c>
      <c r="H78" s="168"/>
      <c r="I78" s="173"/>
      <c r="J78" s="169">
        <f t="shared" si="1"/>
        <v>0</v>
      </c>
      <c r="K78" s="174"/>
      <c r="L78" s="174"/>
      <c r="M78" s="174"/>
      <c r="N78" s="174"/>
      <c r="O78" s="174"/>
      <c r="P78" s="174"/>
      <c r="Q78" s="174"/>
      <c r="R78" s="174"/>
      <c r="S78" s="174"/>
      <c r="T78" s="174"/>
      <c r="U78" s="174"/>
      <c r="V78" s="174"/>
      <c r="W78" s="174"/>
      <c r="X78" s="169">
        <f t="shared" si="2"/>
        <v>0</v>
      </c>
      <c r="Y78" s="169">
        <f t="shared" si="4"/>
        <v>0</v>
      </c>
      <c r="Z78" s="175"/>
      <c r="AA78" s="175"/>
      <c r="AB78" s="175"/>
      <c r="AC78" s="175"/>
      <c r="AD78" s="175"/>
      <c r="AE78" s="175"/>
      <c r="AF78" s="170">
        <f t="shared" si="6"/>
        <v>0</v>
      </c>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240"/>
      <c r="BF78" s="240"/>
      <c r="BG78" s="240"/>
      <c r="BH78" s="156"/>
      <c r="BI78" s="157"/>
      <c r="BJ78" s="157"/>
      <c r="BK78" s="157"/>
      <c r="BL78" s="157"/>
      <c r="BM78" s="157"/>
    </row>
    <row r="79" spans="1:65" s="158" customFormat="1" ht="30" x14ac:dyDescent="0.35">
      <c r="A79" s="211"/>
      <c r="B79" s="211"/>
      <c r="C79" s="165"/>
      <c r="D79" s="166">
        <v>3</v>
      </c>
      <c r="E79" s="166"/>
      <c r="F79" s="68" t="s">
        <v>253</v>
      </c>
      <c r="G79" s="118">
        <v>1</v>
      </c>
      <c r="H79" s="168"/>
      <c r="I79" s="173"/>
      <c r="J79" s="169">
        <f t="shared" si="1"/>
        <v>0</v>
      </c>
      <c r="K79" s="174"/>
      <c r="L79" s="174"/>
      <c r="M79" s="174"/>
      <c r="N79" s="174"/>
      <c r="O79" s="174"/>
      <c r="P79" s="174"/>
      <c r="Q79" s="174"/>
      <c r="R79" s="174"/>
      <c r="S79" s="174"/>
      <c r="T79" s="174"/>
      <c r="U79" s="174"/>
      <c r="V79" s="174"/>
      <c r="W79" s="174"/>
      <c r="X79" s="169">
        <f t="shared" si="2"/>
        <v>0</v>
      </c>
      <c r="Y79" s="169">
        <f t="shared" si="4"/>
        <v>0</v>
      </c>
      <c r="Z79" s="175"/>
      <c r="AA79" s="175"/>
      <c r="AB79" s="175"/>
      <c r="AC79" s="175"/>
      <c r="AD79" s="175"/>
      <c r="AE79" s="175"/>
      <c r="AF79" s="170">
        <f t="shared" si="6"/>
        <v>0</v>
      </c>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240"/>
      <c r="BF79" s="240"/>
      <c r="BG79" s="240"/>
      <c r="BH79" s="156"/>
      <c r="BI79" s="157"/>
      <c r="BJ79" s="157"/>
      <c r="BK79" s="157"/>
      <c r="BL79" s="157"/>
      <c r="BM79" s="157"/>
    </row>
    <row r="80" spans="1:65" s="158" customFormat="1" ht="30" hidden="1" x14ac:dyDescent="0.35">
      <c r="A80" s="149"/>
      <c r="B80" s="149"/>
      <c r="C80" s="165"/>
      <c r="D80" s="166"/>
      <c r="E80" s="166">
        <v>1</v>
      </c>
      <c r="F80" s="68" t="s">
        <v>284</v>
      </c>
      <c r="G80" s="118">
        <v>0</v>
      </c>
      <c r="H80" s="168"/>
      <c r="I80" s="173"/>
      <c r="J80" s="169">
        <f t="shared" si="1"/>
        <v>0</v>
      </c>
      <c r="K80" s="174"/>
      <c r="L80" s="174"/>
      <c r="M80" s="174"/>
      <c r="N80" s="174"/>
      <c r="O80" s="174"/>
      <c r="P80" s="174"/>
      <c r="Q80" s="174"/>
      <c r="R80" s="174"/>
      <c r="S80" s="174"/>
      <c r="T80" s="174"/>
      <c r="U80" s="174"/>
      <c r="V80" s="174"/>
      <c r="W80" s="174"/>
      <c r="X80" s="169">
        <f t="shared" si="2"/>
        <v>0</v>
      </c>
      <c r="Y80" s="169">
        <f t="shared" si="4"/>
        <v>0</v>
      </c>
      <c r="Z80" s="175"/>
      <c r="AA80" s="175"/>
      <c r="AB80" s="175"/>
      <c r="AC80" s="175"/>
      <c r="AD80" s="175"/>
      <c r="AE80" s="175"/>
      <c r="AF80" s="170">
        <f t="shared" si="6"/>
        <v>0</v>
      </c>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240"/>
      <c r="BF80" s="240"/>
      <c r="BG80" s="240"/>
      <c r="BH80" s="156"/>
      <c r="BI80" s="157"/>
      <c r="BJ80" s="157"/>
      <c r="BK80" s="157"/>
      <c r="BL80" s="157"/>
      <c r="BM80" s="157"/>
    </row>
    <row r="81" spans="1:65" s="158" customFormat="1" ht="46.15" x14ac:dyDescent="0.35">
      <c r="A81" s="149"/>
      <c r="B81" s="149">
        <v>3</v>
      </c>
      <c r="C81" s="165"/>
      <c r="D81" s="166"/>
      <c r="E81" s="166"/>
      <c r="F81" s="68" t="s">
        <v>254</v>
      </c>
      <c r="G81" s="118">
        <v>1</v>
      </c>
      <c r="H81" s="168"/>
      <c r="I81" s="173"/>
      <c r="J81" s="169">
        <f t="shared" si="1"/>
        <v>0</v>
      </c>
      <c r="K81" s="174"/>
      <c r="L81" s="174"/>
      <c r="M81" s="174"/>
      <c r="N81" s="174"/>
      <c r="O81" s="174"/>
      <c r="P81" s="174"/>
      <c r="Q81" s="174"/>
      <c r="R81" s="174"/>
      <c r="S81" s="174"/>
      <c r="T81" s="174"/>
      <c r="U81" s="174"/>
      <c r="V81" s="174"/>
      <c r="W81" s="174"/>
      <c r="X81" s="169">
        <f t="shared" si="2"/>
        <v>0</v>
      </c>
      <c r="Y81" s="169">
        <f t="shared" ref="Y81:Y92" si="7">H81*X81</f>
        <v>0</v>
      </c>
      <c r="Z81" s="175"/>
      <c r="AA81" s="175"/>
      <c r="AB81" s="175"/>
      <c r="AC81" s="175"/>
      <c r="AD81" s="175"/>
      <c r="AE81" s="175"/>
      <c r="AF81" s="170">
        <f t="shared" si="6"/>
        <v>0</v>
      </c>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240"/>
      <c r="BF81" s="240"/>
      <c r="BG81" s="240"/>
      <c r="BH81" s="156"/>
      <c r="BI81" s="157"/>
      <c r="BJ81" s="157"/>
      <c r="BK81" s="157"/>
      <c r="BL81" s="157"/>
      <c r="BM81" s="157"/>
    </row>
    <row r="82" spans="1:65" s="158" customFormat="1" ht="30" x14ac:dyDescent="0.35">
      <c r="A82" s="149"/>
      <c r="B82" s="149"/>
      <c r="C82" s="165">
        <v>1</v>
      </c>
      <c r="D82" s="166"/>
      <c r="E82" s="166"/>
      <c r="F82" s="68" t="s">
        <v>255</v>
      </c>
      <c r="G82" s="118">
        <v>1</v>
      </c>
      <c r="H82" s="168"/>
      <c r="I82" s="173"/>
      <c r="J82" s="169"/>
      <c r="K82" s="174"/>
      <c r="L82" s="174"/>
      <c r="M82" s="174"/>
      <c r="N82" s="174"/>
      <c r="O82" s="174"/>
      <c r="P82" s="174"/>
      <c r="Q82" s="174"/>
      <c r="R82" s="174"/>
      <c r="S82" s="174"/>
      <c r="T82" s="174"/>
      <c r="U82" s="174"/>
      <c r="V82" s="174"/>
      <c r="W82" s="174"/>
      <c r="X82" s="169">
        <f t="shared" si="2"/>
        <v>0</v>
      </c>
      <c r="Y82" s="169">
        <f t="shared" si="7"/>
        <v>0</v>
      </c>
      <c r="Z82" s="175"/>
      <c r="AA82" s="175"/>
      <c r="AB82" s="175"/>
      <c r="AC82" s="175"/>
      <c r="AD82" s="175"/>
      <c r="AE82" s="175"/>
      <c r="AF82" s="170">
        <f t="shared" si="6"/>
        <v>0</v>
      </c>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240"/>
      <c r="BF82" s="240"/>
      <c r="BG82" s="240"/>
      <c r="BH82" s="156"/>
      <c r="BI82" s="157"/>
      <c r="BJ82" s="157"/>
      <c r="BK82" s="157"/>
      <c r="BL82" s="157"/>
      <c r="BM82" s="157"/>
    </row>
    <row r="83" spans="1:65" s="158" customFormat="1" ht="30" x14ac:dyDescent="0.35">
      <c r="A83" s="149"/>
      <c r="B83" s="149"/>
      <c r="C83" s="165"/>
      <c r="D83" s="166">
        <v>1</v>
      </c>
      <c r="E83" s="166"/>
      <c r="F83" s="68" t="s">
        <v>292</v>
      </c>
      <c r="G83" s="118">
        <v>2</v>
      </c>
      <c r="H83" s="168"/>
      <c r="I83" s="173"/>
      <c r="J83" s="169">
        <f t="shared" si="1"/>
        <v>0</v>
      </c>
      <c r="K83" s="174"/>
      <c r="L83" s="174"/>
      <c r="M83" s="174"/>
      <c r="N83" s="174"/>
      <c r="O83" s="174"/>
      <c r="P83" s="174"/>
      <c r="Q83" s="174"/>
      <c r="R83" s="174"/>
      <c r="S83" s="174"/>
      <c r="T83" s="174"/>
      <c r="U83" s="174"/>
      <c r="V83" s="174"/>
      <c r="W83" s="174"/>
      <c r="X83" s="169">
        <f t="shared" si="2"/>
        <v>0</v>
      </c>
      <c r="Y83" s="169">
        <f t="shared" si="7"/>
        <v>0</v>
      </c>
      <c r="Z83" s="175"/>
      <c r="AA83" s="175"/>
      <c r="AB83" s="175"/>
      <c r="AC83" s="175"/>
      <c r="AD83" s="175"/>
      <c r="AE83" s="175"/>
      <c r="AF83" s="170">
        <f t="shared" si="6"/>
        <v>0</v>
      </c>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240"/>
      <c r="BF83" s="240"/>
      <c r="BG83" s="240"/>
      <c r="BH83" s="156"/>
      <c r="BI83" s="157"/>
      <c r="BJ83" s="157"/>
      <c r="BK83" s="157"/>
      <c r="BL83" s="157"/>
      <c r="BM83" s="157"/>
    </row>
    <row r="84" spans="1:65" s="158" customFormat="1" ht="30" hidden="1" x14ac:dyDescent="0.35">
      <c r="A84" s="149"/>
      <c r="B84" s="149"/>
      <c r="C84" s="165"/>
      <c r="D84" s="166"/>
      <c r="E84" s="166">
        <v>1</v>
      </c>
      <c r="F84" s="68" t="s">
        <v>293</v>
      </c>
      <c r="G84" s="118">
        <v>0</v>
      </c>
      <c r="H84" s="168"/>
      <c r="I84" s="173"/>
      <c r="J84" s="169">
        <f t="shared" si="1"/>
        <v>0</v>
      </c>
      <c r="K84" s="174"/>
      <c r="L84" s="174"/>
      <c r="M84" s="174"/>
      <c r="N84" s="174"/>
      <c r="O84" s="174"/>
      <c r="P84" s="174"/>
      <c r="Q84" s="174"/>
      <c r="R84" s="174"/>
      <c r="S84" s="174"/>
      <c r="T84" s="174"/>
      <c r="U84" s="174"/>
      <c r="V84" s="174"/>
      <c r="W84" s="174"/>
      <c r="X84" s="169">
        <f t="shared" si="2"/>
        <v>0</v>
      </c>
      <c r="Y84" s="169">
        <f t="shared" si="7"/>
        <v>0</v>
      </c>
      <c r="Z84" s="175"/>
      <c r="AA84" s="175"/>
      <c r="AB84" s="175"/>
      <c r="AC84" s="175"/>
      <c r="AD84" s="175"/>
      <c r="AE84" s="175"/>
      <c r="AF84" s="170">
        <f t="shared" si="6"/>
        <v>0</v>
      </c>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240"/>
      <c r="BF84" s="240"/>
      <c r="BG84" s="240"/>
      <c r="BH84" s="156"/>
      <c r="BI84" s="157"/>
      <c r="BJ84" s="157"/>
      <c r="BK84" s="157"/>
      <c r="BL84" s="157"/>
      <c r="BM84" s="157"/>
    </row>
    <row r="85" spans="1:65" s="158" customFormat="1" ht="15" hidden="1" x14ac:dyDescent="0.35">
      <c r="A85" s="211"/>
      <c r="B85" s="211"/>
      <c r="C85" s="165"/>
      <c r="D85" s="166"/>
      <c r="E85" s="166">
        <v>2</v>
      </c>
      <c r="F85" s="68" t="s">
        <v>294</v>
      </c>
      <c r="G85" s="118">
        <v>0</v>
      </c>
      <c r="H85" s="168"/>
      <c r="I85" s="173"/>
      <c r="J85" s="169">
        <f t="shared" si="1"/>
        <v>0</v>
      </c>
      <c r="K85" s="174"/>
      <c r="L85" s="174"/>
      <c r="M85" s="174"/>
      <c r="N85" s="174"/>
      <c r="O85" s="174"/>
      <c r="P85" s="174"/>
      <c r="Q85" s="174"/>
      <c r="R85" s="174"/>
      <c r="S85" s="174"/>
      <c r="T85" s="174"/>
      <c r="U85" s="174"/>
      <c r="V85" s="174"/>
      <c r="W85" s="174"/>
      <c r="X85" s="169">
        <f t="shared" si="2"/>
        <v>0</v>
      </c>
      <c r="Y85" s="169">
        <f t="shared" si="7"/>
        <v>0</v>
      </c>
      <c r="Z85" s="175"/>
      <c r="AA85" s="175"/>
      <c r="AB85" s="175"/>
      <c r="AC85" s="175"/>
      <c r="AD85" s="175"/>
      <c r="AE85" s="175"/>
      <c r="AF85" s="170">
        <f t="shared" si="6"/>
        <v>0</v>
      </c>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240"/>
      <c r="BF85" s="240"/>
      <c r="BG85" s="240"/>
      <c r="BH85" s="156"/>
      <c r="BI85" s="157"/>
      <c r="BJ85" s="157"/>
      <c r="BK85" s="157"/>
      <c r="BL85" s="157"/>
      <c r="BM85" s="157"/>
    </row>
    <row r="86" spans="1:65" s="158" customFormat="1" ht="15" x14ac:dyDescent="0.35">
      <c r="A86" s="149"/>
      <c r="B86" s="149"/>
      <c r="C86" s="165"/>
      <c r="D86" s="166">
        <v>2</v>
      </c>
      <c r="E86" s="166"/>
      <c r="F86" s="68" t="s">
        <v>295</v>
      </c>
      <c r="G86" s="118">
        <v>1</v>
      </c>
      <c r="H86" s="168"/>
      <c r="I86" s="173"/>
      <c r="J86" s="169">
        <f t="shared" si="1"/>
        <v>0</v>
      </c>
      <c r="K86" s="174"/>
      <c r="L86" s="174"/>
      <c r="M86" s="174"/>
      <c r="N86" s="174"/>
      <c r="O86" s="174"/>
      <c r="P86" s="174"/>
      <c r="Q86" s="174"/>
      <c r="R86" s="174"/>
      <c r="S86" s="174"/>
      <c r="T86" s="174"/>
      <c r="U86" s="174"/>
      <c r="V86" s="174"/>
      <c r="W86" s="174"/>
      <c r="X86" s="169">
        <f t="shared" si="2"/>
        <v>0</v>
      </c>
      <c r="Y86" s="169">
        <f t="shared" si="7"/>
        <v>0</v>
      </c>
      <c r="Z86" s="175"/>
      <c r="AA86" s="175"/>
      <c r="AB86" s="175"/>
      <c r="AC86" s="175"/>
      <c r="AD86" s="175"/>
      <c r="AE86" s="175"/>
      <c r="AF86" s="170">
        <f t="shared" si="6"/>
        <v>0</v>
      </c>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240"/>
      <c r="BF86" s="240"/>
      <c r="BG86" s="240"/>
      <c r="BH86" s="156"/>
      <c r="BI86" s="157"/>
      <c r="BJ86" s="157"/>
      <c r="BK86" s="157"/>
      <c r="BL86" s="157"/>
      <c r="BM86" s="157"/>
    </row>
    <row r="87" spans="1:65" s="158" customFormat="1" ht="30" hidden="1" x14ac:dyDescent="0.35">
      <c r="A87" s="149"/>
      <c r="B87" s="149"/>
      <c r="C87" s="165"/>
      <c r="D87" s="166"/>
      <c r="E87" s="166">
        <v>1</v>
      </c>
      <c r="F87" s="68" t="s">
        <v>285</v>
      </c>
      <c r="G87" s="118">
        <v>1</v>
      </c>
      <c r="H87" s="168"/>
      <c r="I87" s="173"/>
      <c r="J87" s="169">
        <f t="shared" si="1"/>
        <v>0</v>
      </c>
      <c r="K87" s="174"/>
      <c r="L87" s="174"/>
      <c r="M87" s="174"/>
      <c r="N87" s="174"/>
      <c r="O87" s="174"/>
      <c r="P87" s="174"/>
      <c r="Q87" s="174"/>
      <c r="R87" s="174"/>
      <c r="S87" s="174"/>
      <c r="T87" s="174"/>
      <c r="U87" s="174"/>
      <c r="V87" s="174"/>
      <c r="W87" s="174"/>
      <c r="X87" s="169">
        <f t="shared" ref="X87:X90" si="8">SUM(K87:W87)</f>
        <v>0</v>
      </c>
      <c r="Y87" s="169">
        <f t="shared" ref="Y87:Y91" si="9">H87*X87</f>
        <v>0</v>
      </c>
      <c r="Z87" s="175"/>
      <c r="AA87" s="175"/>
      <c r="AB87" s="175"/>
      <c r="AC87" s="175"/>
      <c r="AD87" s="175"/>
      <c r="AE87" s="175"/>
      <c r="AF87" s="170">
        <f t="shared" si="6"/>
        <v>0</v>
      </c>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240"/>
      <c r="BF87" s="240"/>
      <c r="BG87" s="240"/>
      <c r="BH87" s="156"/>
      <c r="BI87" s="157"/>
      <c r="BJ87" s="157"/>
      <c r="BK87" s="157"/>
      <c r="BL87" s="157"/>
      <c r="BM87" s="157"/>
    </row>
    <row r="88" spans="1:65" s="158" customFormat="1" ht="15" hidden="1" x14ac:dyDescent="0.35">
      <c r="A88" s="149"/>
      <c r="B88" s="149"/>
      <c r="C88" s="165"/>
      <c r="D88" s="166"/>
      <c r="E88" s="166">
        <v>2</v>
      </c>
      <c r="F88" s="68" t="s">
        <v>286</v>
      </c>
      <c r="G88" s="118">
        <v>1</v>
      </c>
      <c r="H88" s="168"/>
      <c r="I88" s="173"/>
      <c r="J88" s="169">
        <f t="shared" si="1"/>
        <v>0</v>
      </c>
      <c r="K88" s="174"/>
      <c r="L88" s="174"/>
      <c r="M88" s="174"/>
      <c r="N88" s="174"/>
      <c r="O88" s="174"/>
      <c r="P88" s="174"/>
      <c r="Q88" s="174"/>
      <c r="R88" s="174"/>
      <c r="S88" s="174"/>
      <c r="T88" s="174"/>
      <c r="U88" s="174"/>
      <c r="V88" s="174"/>
      <c r="W88" s="174"/>
      <c r="X88" s="169">
        <f t="shared" si="8"/>
        <v>0</v>
      </c>
      <c r="Y88" s="169">
        <f t="shared" si="9"/>
        <v>0</v>
      </c>
      <c r="Z88" s="175"/>
      <c r="AA88" s="175"/>
      <c r="AB88" s="175"/>
      <c r="AC88" s="175"/>
      <c r="AD88" s="175"/>
      <c r="AE88" s="175"/>
      <c r="AF88" s="170">
        <f t="shared" si="6"/>
        <v>0</v>
      </c>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240"/>
      <c r="BF88" s="240"/>
      <c r="BG88" s="240"/>
      <c r="BH88" s="156"/>
      <c r="BI88" s="157"/>
      <c r="BJ88" s="157"/>
      <c r="BK88" s="157"/>
      <c r="BL88" s="157"/>
      <c r="BM88" s="157"/>
    </row>
    <row r="89" spans="1:65" s="158" customFormat="1" ht="15" x14ac:dyDescent="0.35">
      <c r="A89" s="281"/>
      <c r="B89" s="281"/>
      <c r="C89" s="165"/>
      <c r="D89" s="166">
        <v>3</v>
      </c>
      <c r="E89" s="166"/>
      <c r="F89" s="68" t="s">
        <v>294</v>
      </c>
      <c r="G89" s="118">
        <v>1</v>
      </c>
      <c r="H89" s="168">
        <v>1</v>
      </c>
      <c r="I89" s="173"/>
      <c r="J89" s="169">
        <f t="shared" si="1"/>
        <v>27881</v>
      </c>
      <c r="K89" s="174"/>
      <c r="L89" s="174">
        <v>8805</v>
      </c>
      <c r="M89" s="174"/>
      <c r="N89" s="174"/>
      <c r="O89" s="174"/>
      <c r="P89" s="174"/>
      <c r="Q89" s="174"/>
      <c r="R89" s="174"/>
      <c r="S89" s="174"/>
      <c r="T89" s="174"/>
      <c r="U89" s="174">
        <v>10770</v>
      </c>
      <c r="V89" s="174">
        <v>2115</v>
      </c>
      <c r="W89" s="174">
        <v>6191</v>
      </c>
      <c r="X89" s="169">
        <f t="shared" si="8"/>
        <v>27881</v>
      </c>
      <c r="Y89" s="169">
        <f t="shared" si="9"/>
        <v>27881</v>
      </c>
      <c r="Z89" s="175"/>
      <c r="AA89" s="175">
        <v>27881</v>
      </c>
      <c r="AB89" s="175"/>
      <c r="AC89" s="175"/>
      <c r="AD89" s="175"/>
      <c r="AE89" s="175"/>
      <c r="AF89" s="170">
        <f t="shared" si="6"/>
        <v>27881</v>
      </c>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240"/>
      <c r="BF89" s="240"/>
      <c r="BG89" s="240"/>
      <c r="BH89" s="156"/>
      <c r="BI89" s="157"/>
      <c r="BJ89" s="157"/>
      <c r="BK89" s="157"/>
      <c r="BL89" s="157"/>
      <c r="BM89" s="157"/>
    </row>
    <row r="90" spans="1:65" s="158" customFormat="1" ht="15" hidden="1" x14ac:dyDescent="0.35">
      <c r="A90" s="280"/>
      <c r="B90" s="280"/>
      <c r="C90" s="165"/>
      <c r="D90" s="166"/>
      <c r="E90" s="166">
        <v>3</v>
      </c>
      <c r="F90" s="68"/>
      <c r="G90" s="118"/>
      <c r="H90" s="168"/>
      <c r="I90" s="173"/>
      <c r="J90" s="169"/>
      <c r="K90" s="174"/>
      <c r="L90" s="174"/>
      <c r="M90" s="174"/>
      <c r="N90" s="174"/>
      <c r="O90" s="174"/>
      <c r="P90" s="174"/>
      <c r="Q90" s="174"/>
      <c r="R90" s="174"/>
      <c r="S90" s="174"/>
      <c r="T90" s="174"/>
      <c r="U90" s="174"/>
      <c r="V90" s="174"/>
      <c r="W90" s="174"/>
      <c r="X90" s="169">
        <f t="shared" si="8"/>
        <v>0</v>
      </c>
      <c r="Y90" s="169">
        <f t="shared" si="9"/>
        <v>0</v>
      </c>
      <c r="Z90" s="175"/>
      <c r="AA90" s="175">
        <v>0</v>
      </c>
      <c r="AB90" s="175"/>
      <c r="AC90" s="175"/>
      <c r="AD90" s="175"/>
      <c r="AE90" s="175"/>
      <c r="AF90" s="170"/>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240"/>
      <c r="BF90" s="240"/>
      <c r="BG90" s="240"/>
      <c r="BH90" s="156"/>
      <c r="BI90" s="157"/>
      <c r="BJ90" s="157"/>
      <c r="BK90" s="157"/>
      <c r="BL90" s="157"/>
      <c r="BM90" s="157"/>
    </row>
    <row r="91" spans="1:65" s="157" customFormat="1" ht="15" x14ac:dyDescent="0.35">
      <c r="A91" s="210"/>
      <c r="B91" s="210"/>
      <c r="C91" s="165"/>
      <c r="D91" s="165"/>
      <c r="E91" s="165"/>
      <c r="F91" s="283" t="s">
        <v>298</v>
      </c>
      <c r="G91" s="209">
        <v>1</v>
      </c>
      <c r="H91" s="168">
        <v>1</v>
      </c>
      <c r="I91" s="173"/>
      <c r="J91" s="169">
        <f t="shared" ref="J91:J92" si="10">X91</f>
        <v>32400</v>
      </c>
      <c r="K91" s="171"/>
      <c r="L91" s="171"/>
      <c r="M91" s="171">
        <v>32400</v>
      </c>
      <c r="N91" s="171"/>
      <c r="O91" s="171"/>
      <c r="P91" s="171"/>
      <c r="Q91" s="171"/>
      <c r="R91" s="171"/>
      <c r="S91" s="171"/>
      <c r="T91" s="171"/>
      <c r="U91" s="171"/>
      <c r="V91" s="171"/>
      <c r="W91" s="171"/>
      <c r="X91" s="169">
        <f t="shared" ref="X91" si="11">SUM(K91:W91)</f>
        <v>32400</v>
      </c>
      <c r="Y91" s="169">
        <f t="shared" si="9"/>
        <v>32400</v>
      </c>
      <c r="Z91" s="175"/>
      <c r="AA91" s="175">
        <v>32400</v>
      </c>
      <c r="AB91" s="175"/>
      <c r="AC91" s="175"/>
      <c r="AD91" s="175"/>
      <c r="AE91" s="175"/>
      <c r="AF91" s="170">
        <f t="shared" si="6"/>
        <v>32400</v>
      </c>
      <c r="AG91" s="155">
        <v>0</v>
      </c>
      <c r="AH91" s="155">
        <v>0</v>
      </c>
      <c r="AI91" s="155">
        <v>0</v>
      </c>
      <c r="AJ91" s="155">
        <v>0</v>
      </c>
      <c r="AK91" s="155">
        <v>0</v>
      </c>
      <c r="AL91" s="155">
        <v>0</v>
      </c>
      <c r="AM91" s="155">
        <v>0</v>
      </c>
      <c r="AN91" s="155">
        <v>0</v>
      </c>
      <c r="AO91" s="155">
        <v>0</v>
      </c>
      <c r="AP91" s="155">
        <v>0</v>
      </c>
      <c r="AQ91" s="155">
        <v>0</v>
      </c>
      <c r="AR91" s="155">
        <v>0</v>
      </c>
      <c r="AS91" s="155">
        <v>0</v>
      </c>
      <c r="AT91" s="155">
        <v>0</v>
      </c>
      <c r="AU91" s="155">
        <v>0</v>
      </c>
      <c r="AV91" s="155">
        <v>0</v>
      </c>
      <c r="AW91" s="155">
        <v>0</v>
      </c>
      <c r="AX91" s="155">
        <v>0</v>
      </c>
      <c r="AY91" s="155">
        <v>0</v>
      </c>
      <c r="AZ91" s="155">
        <v>0</v>
      </c>
      <c r="BA91" s="155">
        <v>0</v>
      </c>
      <c r="BB91" s="155">
        <v>0</v>
      </c>
      <c r="BC91" s="155">
        <v>0</v>
      </c>
      <c r="BD91" s="155">
        <v>0</v>
      </c>
      <c r="BE91" s="240"/>
      <c r="BF91" s="240"/>
      <c r="BG91" s="240"/>
      <c r="BH91" s="156"/>
    </row>
    <row r="92" spans="1:65" s="157" customFormat="1" ht="15" x14ac:dyDescent="0.35">
      <c r="A92" s="210"/>
      <c r="B92" s="210"/>
      <c r="C92" s="165"/>
      <c r="D92" s="165"/>
      <c r="E92" s="165"/>
      <c r="F92" s="283" t="s">
        <v>299</v>
      </c>
      <c r="G92" s="209">
        <v>1</v>
      </c>
      <c r="H92" s="168">
        <v>1</v>
      </c>
      <c r="I92" s="173"/>
      <c r="J92" s="169">
        <f t="shared" si="10"/>
        <v>2000</v>
      </c>
      <c r="K92" s="171"/>
      <c r="L92" s="171"/>
      <c r="M92" s="171"/>
      <c r="N92" s="171"/>
      <c r="O92" s="171"/>
      <c r="P92" s="171"/>
      <c r="Q92" s="171"/>
      <c r="R92" s="171"/>
      <c r="S92" s="171"/>
      <c r="T92" s="171"/>
      <c r="U92" s="171"/>
      <c r="V92" s="171"/>
      <c r="W92" s="171">
        <v>2000</v>
      </c>
      <c r="X92" s="169">
        <f t="shared" ref="X92" si="12">SUM(K92:W92)</f>
        <v>2000</v>
      </c>
      <c r="Y92" s="169">
        <f t="shared" si="7"/>
        <v>2000</v>
      </c>
      <c r="Z92" s="175"/>
      <c r="AA92" s="175">
        <v>2000</v>
      </c>
      <c r="AB92" s="175"/>
      <c r="AC92" s="175"/>
      <c r="AD92" s="175"/>
      <c r="AE92" s="175"/>
      <c r="AF92" s="170">
        <f t="shared" si="6"/>
        <v>2000</v>
      </c>
      <c r="AG92" s="155">
        <v>0</v>
      </c>
      <c r="AH92" s="155">
        <v>0</v>
      </c>
      <c r="AI92" s="155">
        <v>0</v>
      </c>
      <c r="AJ92" s="155">
        <v>0</v>
      </c>
      <c r="AK92" s="155">
        <v>0</v>
      </c>
      <c r="AL92" s="155">
        <v>0</v>
      </c>
      <c r="AM92" s="155">
        <v>0</v>
      </c>
      <c r="AN92" s="155">
        <v>0</v>
      </c>
      <c r="AO92" s="155">
        <v>0</v>
      </c>
      <c r="AP92" s="155">
        <v>0</v>
      </c>
      <c r="AQ92" s="155">
        <v>0</v>
      </c>
      <c r="AR92" s="155">
        <v>0</v>
      </c>
      <c r="AS92" s="155">
        <v>0</v>
      </c>
      <c r="AT92" s="155">
        <v>0</v>
      </c>
      <c r="AU92" s="155">
        <v>0</v>
      </c>
      <c r="AV92" s="155">
        <v>0</v>
      </c>
      <c r="AW92" s="155">
        <v>0</v>
      </c>
      <c r="AX92" s="155">
        <v>0</v>
      </c>
      <c r="AY92" s="155">
        <v>0</v>
      </c>
      <c r="AZ92" s="155">
        <v>0</v>
      </c>
      <c r="BA92" s="155">
        <v>0</v>
      </c>
      <c r="BB92" s="155">
        <v>0</v>
      </c>
      <c r="BC92" s="155">
        <v>0</v>
      </c>
      <c r="BD92" s="155">
        <v>0</v>
      </c>
      <c r="BE92" s="240"/>
      <c r="BF92" s="240"/>
      <c r="BG92" s="240"/>
      <c r="BH92" s="156"/>
    </row>
    <row r="93" spans="1:65" s="151" customFormat="1" ht="15" x14ac:dyDescent="0.35">
      <c r="A93" s="178"/>
      <c r="B93" s="178"/>
      <c r="C93" s="178"/>
      <c r="D93" s="178"/>
      <c r="E93" s="178"/>
      <c r="F93" s="238" t="s">
        <v>204</v>
      </c>
      <c r="H93" s="176"/>
      <c r="I93" s="214"/>
      <c r="J93" s="239">
        <f t="shared" ref="J93:AE93" si="13">SUM(J10:J92)</f>
        <v>67819</v>
      </c>
      <c r="K93" s="239">
        <f t="shared" si="13"/>
        <v>0</v>
      </c>
      <c r="L93" s="239">
        <f t="shared" si="13"/>
        <v>8805</v>
      </c>
      <c r="M93" s="239">
        <f t="shared" si="13"/>
        <v>32400</v>
      </c>
      <c r="N93" s="239">
        <f t="shared" si="13"/>
        <v>0</v>
      </c>
      <c r="O93" s="239">
        <f t="shared" si="13"/>
        <v>0</v>
      </c>
      <c r="P93" s="239">
        <f t="shared" si="13"/>
        <v>0</v>
      </c>
      <c r="Q93" s="239">
        <f t="shared" si="13"/>
        <v>0</v>
      </c>
      <c r="R93" s="239">
        <f t="shared" si="13"/>
        <v>0</v>
      </c>
      <c r="S93" s="239">
        <f t="shared" si="13"/>
        <v>0</v>
      </c>
      <c r="T93" s="239">
        <f t="shared" si="13"/>
        <v>0</v>
      </c>
      <c r="U93" s="239">
        <f t="shared" si="13"/>
        <v>10770</v>
      </c>
      <c r="V93" s="239">
        <f t="shared" si="13"/>
        <v>2115</v>
      </c>
      <c r="W93" s="239">
        <f t="shared" si="13"/>
        <v>13729</v>
      </c>
      <c r="X93" s="239">
        <f t="shared" si="13"/>
        <v>67819</v>
      </c>
      <c r="Y93" s="239">
        <f t="shared" si="13"/>
        <v>67819</v>
      </c>
      <c r="Z93" s="239">
        <f t="shared" si="13"/>
        <v>0</v>
      </c>
      <c r="AA93" s="239">
        <f t="shared" si="13"/>
        <v>67819</v>
      </c>
      <c r="AB93" s="239">
        <f t="shared" si="13"/>
        <v>0</v>
      </c>
      <c r="AC93" s="239">
        <f t="shared" si="13"/>
        <v>0</v>
      </c>
      <c r="AD93" s="239">
        <f t="shared" si="13"/>
        <v>0</v>
      </c>
      <c r="AE93" s="239">
        <f t="shared" si="13"/>
        <v>0</v>
      </c>
      <c r="AF93" s="239">
        <f>SUM(AF10:AF92)</f>
        <v>67819</v>
      </c>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213"/>
      <c r="BF93" s="213"/>
      <c r="BG93" s="213"/>
    </row>
    <row r="94" spans="1:65" s="151" customFormat="1" ht="15" x14ac:dyDescent="0.35">
      <c r="A94" s="178"/>
      <c r="B94" s="178"/>
      <c r="C94" s="178"/>
      <c r="D94" s="178"/>
      <c r="E94" s="178"/>
      <c r="F94" s="179"/>
      <c r="H94" s="176"/>
      <c r="I94" s="21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213"/>
      <c r="BF94" s="213"/>
      <c r="BG94" s="213"/>
    </row>
    <row r="95" spans="1:65" s="151" customFormat="1" ht="15" x14ac:dyDescent="0.35">
      <c r="A95" s="178"/>
      <c r="B95" s="178"/>
      <c r="C95" s="178"/>
      <c r="D95" s="178"/>
      <c r="E95" s="178"/>
      <c r="F95" s="179"/>
      <c r="H95" s="176"/>
      <c r="I95" s="214"/>
      <c r="J95" s="164"/>
      <c r="K95" s="164"/>
      <c r="L95" s="164"/>
      <c r="M95" s="164"/>
      <c r="N95" s="164"/>
      <c r="O95" s="164"/>
      <c r="P95" s="164"/>
      <c r="Q95" s="164"/>
      <c r="R95" s="164"/>
      <c r="S95" s="164"/>
      <c r="T95" s="164"/>
      <c r="U95" s="164"/>
      <c r="V95" s="164"/>
      <c r="W95" s="164"/>
      <c r="X95" s="239"/>
      <c r="Y95" s="164"/>
      <c r="Z95" s="164"/>
      <c r="AA95" s="164"/>
      <c r="AB95" s="164"/>
      <c r="AC95" s="164"/>
      <c r="AD95" s="164"/>
      <c r="AE95" s="164"/>
      <c r="AF95" s="164"/>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213"/>
      <c r="BF95" s="213"/>
      <c r="BG95" s="213"/>
    </row>
    <row r="96" spans="1:65" s="151" customFormat="1" ht="15" hidden="1" x14ac:dyDescent="0.35">
      <c r="A96" s="167" t="s">
        <v>164</v>
      </c>
      <c r="B96" s="167"/>
      <c r="C96" s="167"/>
      <c r="D96" s="167"/>
      <c r="E96" s="167"/>
      <c r="F96" s="68" t="s">
        <v>158</v>
      </c>
      <c r="G96" s="180">
        <f>COUNTIFS(E10:E90,"&gt;0",G10:G90,0)</f>
        <v>11</v>
      </c>
      <c r="H96" s="217">
        <f>G96/G99</f>
        <v>0.33333333333333331</v>
      </c>
      <c r="I96" s="21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213"/>
      <c r="BF96" s="213"/>
      <c r="BG96" s="213"/>
    </row>
    <row r="97" spans="1:59" s="151" customFormat="1" ht="15" hidden="1" x14ac:dyDescent="0.35">
      <c r="A97" s="167"/>
      <c r="B97" s="167"/>
      <c r="C97" s="167"/>
      <c r="D97" s="167"/>
      <c r="E97" s="167"/>
      <c r="F97" s="68" t="s">
        <v>159</v>
      </c>
      <c r="G97" s="180">
        <f>COUNTIFS(E10:E90,"&gt;0",G10:G90,1)</f>
        <v>20</v>
      </c>
      <c r="H97" s="217">
        <f>G97/G99</f>
        <v>0.60606060606060608</v>
      </c>
      <c r="I97" s="21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213"/>
      <c r="BF97" s="213"/>
      <c r="BG97" s="213"/>
    </row>
    <row r="98" spans="1:59" s="151" customFormat="1" ht="15" hidden="1" x14ac:dyDescent="0.35">
      <c r="A98" s="167"/>
      <c r="B98" s="167"/>
      <c r="C98" s="167"/>
      <c r="D98" s="167"/>
      <c r="E98" s="167"/>
      <c r="F98" s="68" t="s">
        <v>160</v>
      </c>
      <c r="G98" s="180">
        <f>COUNTIFS(E10:E90,"&gt;0",G10:G90,2)</f>
        <v>2</v>
      </c>
      <c r="H98" s="217">
        <f>G98/G99</f>
        <v>6.0606060606060608E-2</v>
      </c>
      <c r="I98" s="21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213"/>
      <c r="BF98" s="213"/>
      <c r="BG98" s="213"/>
    </row>
    <row r="99" spans="1:59" s="151" customFormat="1" ht="15" hidden="1" x14ac:dyDescent="0.35">
      <c r="A99" s="167"/>
      <c r="B99" s="167"/>
      <c r="C99" s="167"/>
      <c r="D99" s="167"/>
      <c r="E99" s="167"/>
      <c r="F99" s="68" t="s">
        <v>161</v>
      </c>
      <c r="G99" s="181">
        <f>SUM(G96:G98)</f>
        <v>33</v>
      </c>
      <c r="H99" s="217">
        <f>G99/G99</f>
        <v>1</v>
      </c>
      <c r="I99" s="21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213"/>
      <c r="BF99" s="213"/>
      <c r="BG99" s="213"/>
    </row>
    <row r="100" spans="1:59" s="151" customFormat="1" ht="15" hidden="1" x14ac:dyDescent="0.35">
      <c r="A100" s="167" t="s">
        <v>165</v>
      </c>
      <c r="B100" s="167"/>
      <c r="C100" s="167"/>
      <c r="D100" s="167"/>
      <c r="E100" s="167"/>
      <c r="F100" s="68" t="s">
        <v>158</v>
      </c>
      <c r="G100" s="180">
        <f>COUNTIFS(D10:D90,"&gt;0",G10:G90,0)</f>
        <v>4</v>
      </c>
      <c r="H100" s="217">
        <f>G100/G103</f>
        <v>0.15384615384615385</v>
      </c>
      <c r="I100" s="21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213"/>
      <c r="BF100" s="213"/>
      <c r="BG100" s="213"/>
    </row>
    <row r="101" spans="1:59" ht="15" hidden="1" x14ac:dyDescent="0.4">
      <c r="A101" s="167"/>
      <c r="B101" s="167"/>
      <c r="C101" s="167"/>
      <c r="D101" s="167"/>
      <c r="E101" s="167"/>
      <c r="F101" s="68" t="s">
        <v>159</v>
      </c>
      <c r="G101" s="182">
        <f>COUNTIFS(D10:D90,"&gt;0",G10:G90,1)</f>
        <v>8</v>
      </c>
      <c r="H101" s="218">
        <f>G101/G103</f>
        <v>0.30769230769230771</v>
      </c>
      <c r="I101" s="215"/>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row>
    <row r="102" spans="1:59" ht="15" hidden="1" x14ac:dyDescent="0.4">
      <c r="A102" s="167"/>
      <c r="B102" s="167"/>
      <c r="C102" s="167"/>
      <c r="D102" s="167"/>
      <c r="E102" s="167"/>
      <c r="F102" s="68" t="s">
        <v>160</v>
      </c>
      <c r="G102" s="182">
        <f>COUNTIFS(D10:D90,"&gt;0",G10:G90,2)</f>
        <v>14</v>
      </c>
      <c r="H102" s="218">
        <f>G102/G103</f>
        <v>0.53846153846153844</v>
      </c>
      <c r="I102" s="215"/>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row>
    <row r="103" spans="1:59" ht="15" hidden="1" x14ac:dyDescent="0.4">
      <c r="A103" s="167"/>
      <c r="B103" s="167"/>
      <c r="C103" s="167"/>
      <c r="D103" s="167"/>
      <c r="E103" s="167"/>
      <c r="F103" s="68" t="s">
        <v>161</v>
      </c>
      <c r="G103" s="183">
        <f>SUM(G100:G102)</f>
        <v>26</v>
      </c>
      <c r="H103" s="218">
        <f>G103/G103</f>
        <v>1</v>
      </c>
      <c r="I103" s="215"/>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row>
    <row r="104" spans="1:59" ht="15" hidden="1" x14ac:dyDescent="0.4">
      <c r="A104" s="167" t="s">
        <v>162</v>
      </c>
      <c r="B104" s="167"/>
      <c r="C104" s="167"/>
      <c r="D104" s="167"/>
      <c r="E104" s="167"/>
      <c r="F104" s="68" t="s">
        <v>158</v>
      </c>
      <c r="G104" s="182">
        <f>COUNTIFS(C10:C90,"&gt;0",G10:G90,0)</f>
        <v>0</v>
      </c>
      <c r="H104" s="218">
        <f>G104/G107</f>
        <v>0</v>
      </c>
      <c r="I104" s="215"/>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row>
    <row r="105" spans="1:59" ht="15" hidden="1" x14ac:dyDescent="0.4">
      <c r="A105" s="167"/>
      <c r="B105" s="167"/>
      <c r="C105" s="167"/>
      <c r="D105" s="167"/>
      <c r="E105" s="167"/>
      <c r="F105" s="68" t="s">
        <v>159</v>
      </c>
      <c r="G105" s="182">
        <f>COUNTIFS(C10:C90,"&gt;0",G10:G90,1)</f>
        <v>9</v>
      </c>
      <c r="H105" s="218">
        <f>G105/G107</f>
        <v>1</v>
      </c>
      <c r="I105" s="215"/>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row>
    <row r="106" spans="1:59" ht="15" hidden="1" x14ac:dyDescent="0.4">
      <c r="A106" s="167"/>
      <c r="B106" s="167"/>
      <c r="C106" s="167"/>
      <c r="D106" s="167"/>
      <c r="E106" s="167"/>
      <c r="F106" s="68" t="s">
        <v>160</v>
      </c>
      <c r="G106" s="182">
        <f>COUNTIFS(C10:C90,"&gt;0",G10:G90,2)</f>
        <v>0</v>
      </c>
      <c r="H106" s="218">
        <f>G106/G107</f>
        <v>0</v>
      </c>
      <c r="I106" s="215"/>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row>
    <row r="107" spans="1:59" ht="15" hidden="1" x14ac:dyDescent="0.4">
      <c r="A107" s="167"/>
      <c r="B107" s="167"/>
      <c r="C107" s="167"/>
      <c r="D107" s="167"/>
      <c r="E107" s="167"/>
      <c r="F107" s="68" t="s">
        <v>161</v>
      </c>
      <c r="G107" s="183">
        <f>SUM(G104:G106)</f>
        <v>9</v>
      </c>
      <c r="H107" s="218">
        <f>G107/G107</f>
        <v>1</v>
      </c>
      <c r="I107" s="215"/>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row>
    <row r="108" spans="1:59" ht="15" hidden="1" x14ac:dyDescent="0.4">
      <c r="A108" s="167" t="s">
        <v>163</v>
      </c>
      <c r="B108" s="167"/>
      <c r="C108" s="167"/>
      <c r="D108" s="167"/>
      <c r="E108" s="167"/>
      <c r="F108" s="68" t="s">
        <v>158</v>
      </c>
      <c r="G108" s="182">
        <f>COUNTIFS(B10:B90,"&gt;0",G10:G90,0)</f>
        <v>0</v>
      </c>
      <c r="H108" s="218">
        <f>G108/G111</f>
        <v>0</v>
      </c>
      <c r="I108" s="215"/>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row>
    <row r="109" spans="1:59" ht="15" hidden="1" x14ac:dyDescent="0.4">
      <c r="A109" s="167"/>
      <c r="B109" s="167"/>
      <c r="C109" s="167"/>
      <c r="D109" s="167"/>
      <c r="E109" s="167"/>
      <c r="F109" s="68" t="s">
        <v>159</v>
      </c>
      <c r="G109" s="182">
        <f>COUNTIFS(B10:B90,"&gt;0",G10:G90,1)</f>
        <v>9</v>
      </c>
      <c r="H109" s="218">
        <f>G109/G111</f>
        <v>1</v>
      </c>
      <c r="I109" s="215"/>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row>
    <row r="110" spans="1:59" ht="15" hidden="1" x14ac:dyDescent="0.4">
      <c r="A110" s="167"/>
      <c r="B110" s="167"/>
      <c r="C110" s="167"/>
      <c r="D110" s="167"/>
      <c r="E110" s="167"/>
      <c r="F110" s="68" t="s">
        <v>160</v>
      </c>
      <c r="G110" s="182">
        <f>COUNTIFS(B10:B90,"&gt;0",G10:G90,2)</f>
        <v>0</v>
      </c>
      <c r="H110" s="218">
        <f>G110/G111</f>
        <v>0</v>
      </c>
      <c r="I110" s="215"/>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row>
    <row r="111" spans="1:59" ht="15" hidden="1" x14ac:dyDescent="0.4">
      <c r="A111" s="167"/>
      <c r="B111" s="167"/>
      <c r="C111" s="167"/>
      <c r="D111" s="167"/>
      <c r="E111" s="167"/>
      <c r="F111" s="68" t="s">
        <v>161</v>
      </c>
      <c r="G111" s="183">
        <f>SUM(G108:G110)</f>
        <v>9</v>
      </c>
      <c r="H111" s="218">
        <f>G111/G111</f>
        <v>1</v>
      </c>
      <c r="I111" s="215"/>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row>
    <row r="112" spans="1:59" ht="15" hidden="1" x14ac:dyDescent="0.4">
      <c r="A112" s="167" t="s">
        <v>166</v>
      </c>
      <c r="B112" s="167"/>
      <c r="C112" s="167"/>
      <c r="D112" s="167"/>
      <c r="E112" s="167"/>
      <c r="F112" s="68" t="s">
        <v>158</v>
      </c>
      <c r="G112" s="182">
        <f>COUNTIFS(A10:A90,"&gt;0",G10:G90,0)</f>
        <v>0</v>
      </c>
      <c r="H112" s="218">
        <f>G112/G115</f>
        <v>0</v>
      </c>
      <c r="I112" s="215"/>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row>
    <row r="113" spans="1:32" ht="15" hidden="1" x14ac:dyDescent="0.4">
      <c r="A113" s="167"/>
      <c r="B113" s="167"/>
      <c r="C113" s="167"/>
      <c r="D113" s="167"/>
      <c r="E113" s="167"/>
      <c r="F113" s="68" t="s">
        <v>159</v>
      </c>
      <c r="G113" s="182">
        <f>COUNTIFS(A10:A90,"&gt;0",G10:G90,1)</f>
        <v>3</v>
      </c>
      <c r="H113" s="218">
        <f>G113/G115</f>
        <v>1</v>
      </c>
      <c r="I113" s="215"/>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row>
    <row r="114" spans="1:32" ht="15" hidden="1" x14ac:dyDescent="0.4">
      <c r="A114" s="167"/>
      <c r="B114" s="167"/>
      <c r="C114" s="167"/>
      <c r="D114" s="167"/>
      <c r="E114" s="167"/>
      <c r="F114" s="68" t="s">
        <v>160</v>
      </c>
      <c r="G114" s="182">
        <f>COUNTIFS(A10:A90,"&gt;0",G10:G90,2)</f>
        <v>0</v>
      </c>
      <c r="H114" s="218">
        <f>G114/G115</f>
        <v>0</v>
      </c>
      <c r="I114" s="215"/>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row>
    <row r="115" spans="1:32" ht="15" hidden="1" x14ac:dyDescent="0.4">
      <c r="A115" s="167"/>
      <c r="B115" s="167"/>
      <c r="C115" s="167"/>
      <c r="D115" s="167"/>
      <c r="E115" s="167"/>
      <c r="F115" s="68" t="s">
        <v>161</v>
      </c>
      <c r="G115" s="183">
        <f>SUM(G112:G114)</f>
        <v>3</v>
      </c>
      <c r="H115" s="218">
        <f>G115/G115</f>
        <v>1</v>
      </c>
      <c r="I115" s="215"/>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row>
    <row r="116" spans="1:32" x14ac:dyDescent="0.4">
      <c r="A116" s="164"/>
      <c r="B116" s="164"/>
      <c r="C116" s="164"/>
      <c r="D116" s="164"/>
      <c r="E116" s="164"/>
      <c r="F116" s="151"/>
      <c r="H116" s="177"/>
      <c r="I116" s="215"/>
      <c r="J116" s="117"/>
      <c r="K116" s="117"/>
      <c r="L116" s="117"/>
      <c r="M116" s="117"/>
      <c r="N116" s="117"/>
      <c r="O116" s="117"/>
      <c r="P116" s="117"/>
      <c r="Q116" s="117"/>
      <c r="R116" s="117"/>
      <c r="S116" s="117"/>
      <c r="T116" s="117"/>
      <c r="U116" s="117"/>
      <c r="V116" s="117"/>
      <c r="W116" s="117"/>
      <c r="X116" s="284"/>
      <c r="Y116" s="117"/>
      <c r="Z116" s="117"/>
      <c r="AA116" s="117"/>
      <c r="AB116" s="117"/>
      <c r="AC116" s="117"/>
      <c r="AD116" s="117"/>
      <c r="AE116" s="117"/>
      <c r="AF116" s="117"/>
    </row>
    <row r="117" spans="1:32" x14ac:dyDescent="0.4">
      <c r="A117" s="164"/>
      <c r="B117" s="164"/>
      <c r="C117" s="164"/>
      <c r="D117" s="164"/>
      <c r="E117" s="164"/>
      <c r="F117" s="151"/>
      <c r="H117" s="177"/>
      <c r="I117" s="215"/>
      <c r="J117" s="117"/>
      <c r="K117" s="117"/>
      <c r="L117" s="117"/>
      <c r="M117" s="117"/>
      <c r="N117" s="117"/>
      <c r="O117" s="117"/>
      <c r="P117" s="117"/>
      <c r="Q117" s="117"/>
      <c r="R117" s="117"/>
      <c r="S117" s="117"/>
      <c r="T117" s="117"/>
      <c r="U117" s="117"/>
      <c r="V117" s="117"/>
      <c r="W117" s="117"/>
      <c r="X117" s="284"/>
      <c r="Y117" s="117"/>
      <c r="Z117" s="117"/>
      <c r="AA117" s="117"/>
      <c r="AB117" s="117"/>
      <c r="AC117" s="117"/>
      <c r="AD117" s="117"/>
      <c r="AE117" s="117"/>
      <c r="AF117" s="117"/>
    </row>
    <row r="118" spans="1:32" x14ac:dyDescent="0.4">
      <c r="A118" s="164"/>
      <c r="B118" s="164"/>
      <c r="C118" s="164"/>
      <c r="D118" s="164"/>
      <c r="E118" s="164"/>
      <c r="F118" s="151"/>
      <c r="H118" s="177"/>
      <c r="I118" s="215"/>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row>
    <row r="119" spans="1:32" x14ac:dyDescent="0.4">
      <c r="A119" s="164"/>
      <c r="B119" s="164"/>
      <c r="C119" s="164"/>
      <c r="D119" s="164"/>
      <c r="E119" s="164"/>
      <c r="F119" s="151"/>
      <c r="H119" s="177"/>
      <c r="I119" s="215"/>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row>
    <row r="120" spans="1:32" x14ac:dyDescent="0.4">
      <c r="A120" s="164"/>
      <c r="B120" s="164"/>
      <c r="C120" s="164"/>
      <c r="D120" s="164"/>
      <c r="E120" s="164"/>
      <c r="F120" s="151"/>
      <c r="H120" s="177"/>
      <c r="I120" s="215"/>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row>
    <row r="121" spans="1:32" x14ac:dyDescent="0.4">
      <c r="A121" s="164"/>
      <c r="B121" s="164"/>
      <c r="C121" s="164"/>
      <c r="D121" s="164"/>
      <c r="E121" s="164"/>
      <c r="F121" s="151"/>
      <c r="H121" s="177"/>
      <c r="I121" s="215"/>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row>
    <row r="122" spans="1:32" x14ac:dyDescent="0.4">
      <c r="A122" s="164"/>
      <c r="B122" s="164"/>
      <c r="C122" s="164"/>
      <c r="D122" s="164"/>
      <c r="E122" s="164"/>
      <c r="F122" s="151"/>
      <c r="H122" s="177"/>
      <c r="I122" s="215"/>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row>
    <row r="123" spans="1:32" x14ac:dyDescent="0.4">
      <c r="A123" s="164"/>
      <c r="B123" s="164"/>
      <c r="C123" s="164"/>
      <c r="D123" s="164"/>
      <c r="E123" s="164"/>
      <c r="F123" s="151"/>
      <c r="H123" s="177"/>
      <c r="I123" s="215"/>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row>
    <row r="124" spans="1:32" x14ac:dyDescent="0.4">
      <c r="A124" s="164"/>
      <c r="B124" s="164"/>
      <c r="C124" s="164"/>
      <c r="D124" s="164"/>
      <c r="E124" s="164"/>
      <c r="F124" s="151"/>
      <c r="H124" s="177"/>
      <c r="I124" s="215"/>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row>
    <row r="125" spans="1:32" x14ac:dyDescent="0.4">
      <c r="A125" s="164"/>
      <c r="B125" s="164"/>
      <c r="C125" s="164"/>
      <c r="D125" s="164"/>
      <c r="E125" s="164"/>
      <c r="F125" s="151"/>
      <c r="H125" s="177"/>
      <c r="I125" s="215"/>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row>
    <row r="126" spans="1:32" x14ac:dyDescent="0.4">
      <c r="A126" s="164"/>
      <c r="B126" s="164"/>
      <c r="C126" s="164"/>
      <c r="D126" s="164"/>
      <c r="E126" s="164"/>
      <c r="F126" s="151"/>
      <c r="H126" s="177"/>
      <c r="I126" s="215"/>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row>
    <row r="127" spans="1:32" x14ac:dyDescent="0.4">
      <c r="A127" s="164"/>
      <c r="B127" s="164"/>
      <c r="C127" s="164"/>
      <c r="D127" s="164"/>
      <c r="E127" s="164"/>
      <c r="F127" s="151"/>
      <c r="H127" s="177"/>
      <c r="I127" s="215"/>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row>
    <row r="128" spans="1:32" x14ac:dyDescent="0.4">
      <c r="A128" s="164"/>
      <c r="B128" s="164"/>
      <c r="C128" s="164"/>
      <c r="D128" s="164"/>
      <c r="E128" s="164"/>
      <c r="F128" s="151"/>
      <c r="H128" s="177"/>
      <c r="I128" s="215"/>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row>
    <row r="129" spans="1:32" x14ac:dyDescent="0.4">
      <c r="A129" s="164"/>
      <c r="B129" s="164"/>
      <c r="C129" s="164"/>
      <c r="D129" s="164"/>
      <c r="E129" s="164"/>
      <c r="F129" s="151"/>
      <c r="H129" s="177"/>
      <c r="I129" s="215"/>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row>
    <row r="130" spans="1:32" x14ac:dyDescent="0.4">
      <c r="A130" s="164"/>
      <c r="B130" s="164"/>
      <c r="C130" s="164"/>
      <c r="D130" s="164"/>
      <c r="E130" s="164"/>
      <c r="F130" s="151"/>
      <c r="H130" s="177"/>
      <c r="I130" s="215"/>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row>
    <row r="131" spans="1:32" x14ac:dyDescent="0.4">
      <c r="A131" s="164"/>
      <c r="B131" s="164"/>
      <c r="C131" s="164"/>
      <c r="D131" s="164"/>
      <c r="E131" s="164"/>
      <c r="F131" s="151"/>
      <c r="H131" s="177"/>
      <c r="I131" s="215"/>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row>
    <row r="132" spans="1:32" x14ac:dyDescent="0.4">
      <c r="A132" s="164"/>
      <c r="B132" s="164"/>
      <c r="C132" s="164"/>
      <c r="D132" s="164"/>
      <c r="E132" s="164"/>
      <c r="F132" s="151"/>
      <c r="H132" s="177"/>
      <c r="I132" s="215"/>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row>
    <row r="133" spans="1:32" x14ac:dyDescent="0.4">
      <c r="A133" s="164"/>
      <c r="B133" s="164"/>
      <c r="C133" s="164"/>
      <c r="D133" s="164"/>
      <c r="E133" s="164"/>
      <c r="F133" s="151"/>
      <c r="H133" s="177"/>
      <c r="I133" s="215"/>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row>
    <row r="134" spans="1:32" x14ac:dyDescent="0.4">
      <c r="A134" s="164"/>
      <c r="B134" s="164"/>
      <c r="C134" s="164"/>
      <c r="D134" s="164"/>
      <c r="E134" s="164"/>
      <c r="F134" s="151"/>
      <c r="H134" s="177"/>
      <c r="I134" s="215"/>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row>
    <row r="135" spans="1:32" x14ac:dyDescent="0.4">
      <c r="A135" s="164"/>
      <c r="B135" s="164"/>
      <c r="C135" s="164"/>
      <c r="D135" s="164"/>
      <c r="E135" s="164"/>
      <c r="F135" s="151"/>
      <c r="H135" s="177"/>
      <c r="I135" s="215"/>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row>
    <row r="136" spans="1:32" x14ac:dyDescent="0.4">
      <c r="A136" s="164"/>
      <c r="B136" s="164"/>
      <c r="C136" s="164"/>
      <c r="D136" s="164"/>
      <c r="E136" s="164"/>
      <c r="F136" s="151"/>
      <c r="H136" s="177"/>
      <c r="I136" s="215"/>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row>
    <row r="137" spans="1:32" x14ac:dyDescent="0.4">
      <c r="A137" s="164"/>
      <c r="B137" s="164"/>
      <c r="C137" s="164"/>
      <c r="D137" s="164"/>
      <c r="E137" s="164"/>
      <c r="F137" s="151"/>
      <c r="H137" s="177"/>
      <c r="I137" s="215"/>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row>
    <row r="138" spans="1:32" x14ac:dyDescent="0.4">
      <c r="A138" s="164"/>
      <c r="B138" s="164"/>
      <c r="C138" s="164"/>
      <c r="D138" s="164"/>
      <c r="E138" s="164"/>
      <c r="F138" s="151"/>
      <c r="H138" s="177"/>
      <c r="I138" s="215"/>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row>
    <row r="139" spans="1:32" x14ac:dyDescent="0.4">
      <c r="A139" s="164"/>
      <c r="B139" s="164"/>
      <c r="C139" s="164"/>
      <c r="D139" s="164"/>
      <c r="E139" s="164"/>
      <c r="F139" s="151"/>
      <c r="H139" s="177"/>
      <c r="I139" s="215"/>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row>
    <row r="140" spans="1:32" x14ac:dyDescent="0.4">
      <c r="A140" s="164"/>
      <c r="B140" s="164"/>
      <c r="C140" s="164"/>
      <c r="D140" s="164"/>
      <c r="E140" s="164"/>
      <c r="F140" s="151"/>
      <c r="H140" s="177"/>
      <c r="I140" s="215"/>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row>
    <row r="141" spans="1:32" x14ac:dyDescent="0.4">
      <c r="A141" s="164"/>
      <c r="B141" s="164"/>
      <c r="C141" s="164"/>
      <c r="D141" s="164"/>
      <c r="E141" s="164"/>
      <c r="F141" s="151"/>
      <c r="H141" s="177"/>
      <c r="I141" s="215"/>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row>
    <row r="142" spans="1:32" x14ac:dyDescent="0.4">
      <c r="A142" s="164"/>
      <c r="B142" s="164"/>
      <c r="C142" s="164"/>
      <c r="D142" s="164"/>
      <c r="E142" s="164"/>
      <c r="F142" s="151"/>
      <c r="H142" s="177"/>
      <c r="I142" s="215"/>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row>
    <row r="143" spans="1:32" x14ac:dyDescent="0.4">
      <c r="A143" s="164"/>
      <c r="B143" s="164"/>
      <c r="C143" s="164"/>
      <c r="D143" s="164"/>
      <c r="E143" s="164"/>
      <c r="F143" s="151"/>
      <c r="H143" s="177"/>
      <c r="I143" s="215"/>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row>
    <row r="144" spans="1:32" x14ac:dyDescent="0.4">
      <c r="A144" s="164"/>
      <c r="B144" s="164"/>
      <c r="C144" s="164"/>
      <c r="D144" s="164"/>
      <c r="E144" s="164"/>
      <c r="F144" s="151"/>
      <c r="H144" s="177"/>
      <c r="I144" s="215"/>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row>
    <row r="145" spans="1:32" x14ac:dyDescent="0.4">
      <c r="A145" s="164"/>
      <c r="B145" s="164"/>
      <c r="C145" s="164"/>
      <c r="D145" s="164"/>
      <c r="E145" s="164"/>
      <c r="F145" s="151"/>
      <c r="H145" s="177"/>
      <c r="I145" s="215"/>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row>
    <row r="146" spans="1:32" x14ac:dyDescent="0.4">
      <c r="A146" s="164"/>
      <c r="B146" s="164"/>
      <c r="C146" s="164"/>
      <c r="D146" s="164"/>
      <c r="E146" s="164"/>
      <c r="F146" s="151"/>
      <c r="H146" s="177"/>
      <c r="I146" s="215"/>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row>
    <row r="147" spans="1:32" x14ac:dyDescent="0.4">
      <c r="A147" s="164"/>
      <c r="B147" s="164"/>
      <c r="C147" s="164"/>
      <c r="D147" s="164"/>
      <c r="E147" s="164"/>
      <c r="F147" s="151"/>
      <c r="H147" s="177"/>
      <c r="I147" s="215"/>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row>
    <row r="148" spans="1:32" x14ac:dyDescent="0.4">
      <c r="A148" s="164"/>
      <c r="B148" s="164"/>
      <c r="C148" s="164"/>
      <c r="D148" s="164"/>
      <c r="E148" s="164"/>
      <c r="F148" s="151"/>
      <c r="H148" s="177"/>
      <c r="I148" s="215"/>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row>
    <row r="149" spans="1:32" x14ac:dyDescent="0.4">
      <c r="A149" s="164"/>
      <c r="B149" s="164"/>
      <c r="C149" s="164"/>
      <c r="D149" s="164"/>
      <c r="E149" s="164"/>
      <c r="F149" s="151"/>
      <c r="H149" s="177"/>
      <c r="I149" s="215"/>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row>
    <row r="150" spans="1:32" x14ac:dyDescent="0.4">
      <c r="A150" s="164"/>
      <c r="B150" s="164"/>
      <c r="C150" s="164"/>
      <c r="D150" s="164"/>
      <c r="E150" s="164"/>
      <c r="F150" s="151"/>
      <c r="H150" s="177"/>
      <c r="I150" s="215"/>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row>
    <row r="151" spans="1:32" x14ac:dyDescent="0.4">
      <c r="A151" s="164"/>
      <c r="B151" s="164"/>
      <c r="C151" s="164"/>
      <c r="D151" s="164"/>
      <c r="E151" s="164"/>
      <c r="F151" s="151"/>
      <c r="H151" s="177"/>
      <c r="I151" s="215"/>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row>
    <row r="152" spans="1:32" x14ac:dyDescent="0.4">
      <c r="A152" s="164"/>
      <c r="B152" s="164"/>
      <c r="C152" s="164"/>
      <c r="D152" s="164"/>
      <c r="E152" s="164"/>
      <c r="F152" s="151"/>
      <c r="H152" s="177"/>
      <c r="I152" s="215"/>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row>
    <row r="153" spans="1:32" x14ac:dyDescent="0.4">
      <c r="A153" s="164"/>
      <c r="B153" s="164"/>
      <c r="C153" s="164"/>
      <c r="D153" s="164"/>
      <c r="E153" s="164"/>
      <c r="F153" s="151"/>
      <c r="H153" s="177"/>
      <c r="I153" s="215"/>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row>
    <row r="154" spans="1:32" x14ac:dyDescent="0.4">
      <c r="A154" s="164"/>
      <c r="B154" s="164"/>
      <c r="C154" s="164"/>
      <c r="D154" s="164"/>
      <c r="E154" s="164"/>
      <c r="F154" s="151"/>
      <c r="H154" s="177"/>
      <c r="I154" s="215"/>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row>
    <row r="155" spans="1:32" x14ac:dyDescent="0.4">
      <c r="A155" s="164"/>
      <c r="B155" s="164"/>
      <c r="C155" s="164"/>
      <c r="D155" s="164"/>
      <c r="E155" s="164"/>
      <c r="F155" s="151"/>
      <c r="H155" s="177"/>
      <c r="I155" s="215"/>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row>
    <row r="156" spans="1:32" x14ac:dyDescent="0.4">
      <c r="A156" s="164"/>
      <c r="B156" s="164"/>
      <c r="C156" s="164"/>
      <c r="D156" s="164"/>
      <c r="E156" s="164"/>
      <c r="F156" s="151"/>
      <c r="H156" s="177"/>
      <c r="I156" s="215"/>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row>
    <row r="157" spans="1:32" x14ac:dyDescent="0.4">
      <c r="A157" s="164"/>
      <c r="B157" s="164"/>
      <c r="C157" s="164"/>
      <c r="D157" s="164"/>
      <c r="E157" s="164"/>
      <c r="F157" s="151"/>
      <c r="H157" s="177"/>
      <c r="I157" s="215"/>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row>
    <row r="158" spans="1:32" x14ac:dyDescent="0.4">
      <c r="A158" s="164"/>
      <c r="B158" s="164"/>
      <c r="C158" s="164"/>
      <c r="D158" s="164"/>
      <c r="E158" s="164"/>
      <c r="F158" s="151"/>
      <c r="H158" s="177"/>
      <c r="I158" s="215"/>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row>
    <row r="159" spans="1:32" x14ac:dyDescent="0.4">
      <c r="A159" s="164"/>
      <c r="B159" s="164"/>
      <c r="C159" s="164"/>
      <c r="D159" s="164"/>
      <c r="E159" s="164"/>
      <c r="F159" s="151"/>
      <c r="H159" s="177"/>
      <c r="I159" s="215"/>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row>
    <row r="160" spans="1:32" x14ac:dyDescent="0.4">
      <c r="A160" s="164"/>
      <c r="B160" s="164"/>
      <c r="C160" s="164"/>
      <c r="D160" s="164"/>
      <c r="E160" s="164"/>
      <c r="F160" s="151"/>
      <c r="H160" s="177"/>
      <c r="I160" s="215"/>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row>
    <row r="161" spans="1:32" x14ac:dyDescent="0.4">
      <c r="A161" s="164"/>
      <c r="B161" s="164"/>
      <c r="C161" s="164"/>
      <c r="D161" s="164"/>
      <c r="E161" s="164"/>
      <c r="F161" s="151"/>
      <c r="H161" s="177"/>
      <c r="I161" s="215"/>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row>
    <row r="162" spans="1:32" x14ac:dyDescent="0.4">
      <c r="A162" s="164"/>
      <c r="B162" s="164"/>
      <c r="C162" s="164"/>
      <c r="D162" s="164"/>
      <c r="E162" s="164"/>
      <c r="F162" s="151"/>
      <c r="H162" s="177"/>
      <c r="I162" s="215"/>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row>
    <row r="163" spans="1:32" x14ac:dyDescent="0.4">
      <c r="A163" s="164"/>
      <c r="B163" s="164"/>
      <c r="C163" s="164"/>
      <c r="D163" s="164"/>
      <c r="E163" s="164"/>
      <c r="F163" s="151"/>
      <c r="H163" s="177"/>
      <c r="I163" s="215"/>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row>
    <row r="164" spans="1:32" x14ac:dyDescent="0.4">
      <c r="A164" s="164"/>
      <c r="B164" s="164"/>
      <c r="C164" s="164"/>
      <c r="D164" s="164"/>
      <c r="E164" s="164"/>
      <c r="F164" s="151"/>
      <c r="H164" s="177"/>
      <c r="I164" s="215"/>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row>
    <row r="165" spans="1:32" x14ac:dyDescent="0.4">
      <c r="A165" s="164"/>
      <c r="B165" s="164"/>
      <c r="C165" s="164"/>
      <c r="D165" s="164"/>
      <c r="E165" s="164"/>
      <c r="F165" s="151"/>
      <c r="H165" s="177"/>
      <c r="I165" s="215"/>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row>
    <row r="166" spans="1:32" x14ac:dyDescent="0.4">
      <c r="A166" s="164"/>
      <c r="B166" s="164"/>
      <c r="C166" s="164"/>
      <c r="D166" s="164"/>
      <c r="E166" s="164"/>
      <c r="F166" s="151"/>
      <c r="H166" s="177"/>
      <c r="I166" s="215"/>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row>
    <row r="167" spans="1:32" x14ac:dyDescent="0.4">
      <c r="A167" s="164"/>
      <c r="B167" s="164"/>
      <c r="C167" s="164"/>
      <c r="D167" s="164"/>
      <c r="E167" s="164"/>
      <c r="F167" s="151"/>
      <c r="H167" s="177"/>
      <c r="I167" s="215"/>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row>
    <row r="168" spans="1:32" x14ac:dyDescent="0.4">
      <c r="A168" s="164"/>
      <c r="B168" s="164"/>
      <c r="C168" s="164"/>
      <c r="D168" s="164"/>
      <c r="E168" s="164"/>
      <c r="F168" s="151"/>
      <c r="H168" s="177"/>
      <c r="I168" s="215"/>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row>
    <row r="169" spans="1:32" x14ac:dyDescent="0.4">
      <c r="A169" s="164"/>
      <c r="B169" s="164"/>
      <c r="C169" s="164"/>
      <c r="D169" s="164"/>
      <c r="E169" s="164"/>
      <c r="F169" s="151"/>
      <c r="H169" s="177"/>
      <c r="I169" s="215"/>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row>
    <row r="170" spans="1:32" x14ac:dyDescent="0.4">
      <c r="A170" s="164"/>
      <c r="B170" s="164"/>
      <c r="C170" s="164"/>
      <c r="D170" s="164"/>
      <c r="E170" s="164"/>
      <c r="F170" s="151"/>
      <c r="H170" s="177"/>
      <c r="I170" s="215"/>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row>
    <row r="171" spans="1:32" x14ac:dyDescent="0.4">
      <c r="A171" s="164"/>
      <c r="B171" s="164"/>
      <c r="C171" s="164"/>
      <c r="D171" s="164"/>
      <c r="E171" s="164"/>
      <c r="F171" s="151"/>
      <c r="H171" s="177"/>
      <c r="I171" s="215"/>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row>
    <row r="172" spans="1:32" x14ac:dyDescent="0.4">
      <c r="A172" s="164"/>
      <c r="B172" s="164"/>
      <c r="C172" s="164"/>
      <c r="D172" s="164"/>
      <c r="E172" s="164"/>
      <c r="F172" s="151"/>
      <c r="H172" s="177"/>
      <c r="I172" s="215"/>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row>
    <row r="173" spans="1:32" x14ac:dyDescent="0.4">
      <c r="A173" s="164"/>
      <c r="B173" s="164"/>
      <c r="C173" s="164"/>
      <c r="D173" s="164"/>
      <c r="E173" s="164"/>
      <c r="F173" s="151"/>
      <c r="H173" s="177"/>
      <c r="I173" s="215"/>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row>
    <row r="174" spans="1:32" x14ac:dyDescent="0.4">
      <c r="A174" s="164"/>
      <c r="B174" s="164"/>
      <c r="C174" s="164"/>
      <c r="D174" s="164"/>
      <c r="E174" s="164"/>
      <c r="F174" s="151"/>
      <c r="H174" s="177"/>
      <c r="I174" s="215"/>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row>
    <row r="175" spans="1:32" x14ac:dyDescent="0.4">
      <c r="A175" s="164"/>
      <c r="B175" s="164"/>
      <c r="C175" s="164"/>
      <c r="D175" s="164"/>
      <c r="E175" s="164"/>
      <c r="F175" s="151"/>
      <c r="H175" s="177"/>
      <c r="I175" s="215"/>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row>
    <row r="176" spans="1:32" x14ac:dyDescent="0.4">
      <c r="A176" s="164"/>
      <c r="B176" s="164"/>
      <c r="C176" s="164"/>
      <c r="D176" s="164"/>
      <c r="E176" s="164"/>
      <c r="F176" s="151"/>
      <c r="H176" s="177"/>
      <c r="I176" s="215"/>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row>
    <row r="177" spans="1:32" x14ac:dyDescent="0.4">
      <c r="A177" s="164"/>
      <c r="B177" s="164"/>
      <c r="C177" s="164"/>
      <c r="D177" s="164"/>
      <c r="E177" s="164"/>
      <c r="F177" s="151"/>
      <c r="H177" s="177"/>
      <c r="I177" s="215"/>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row>
    <row r="178" spans="1:32" x14ac:dyDescent="0.4">
      <c r="A178" s="164"/>
      <c r="B178" s="164"/>
      <c r="C178" s="164"/>
      <c r="D178" s="164"/>
      <c r="E178" s="164"/>
      <c r="F178" s="151"/>
      <c r="H178" s="177"/>
      <c r="I178" s="215"/>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row>
    <row r="179" spans="1:32" x14ac:dyDescent="0.4">
      <c r="A179" s="164"/>
      <c r="B179" s="164"/>
      <c r="C179" s="164"/>
      <c r="D179" s="164"/>
      <c r="E179" s="164"/>
      <c r="F179" s="151"/>
      <c r="H179" s="177"/>
      <c r="I179" s="215"/>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row>
    <row r="180" spans="1:32" x14ac:dyDescent="0.4">
      <c r="A180" s="164"/>
      <c r="B180" s="164"/>
      <c r="C180" s="164"/>
      <c r="D180" s="164"/>
      <c r="E180" s="164"/>
      <c r="F180" s="151"/>
      <c r="H180" s="177"/>
      <c r="I180" s="215"/>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row>
    <row r="181" spans="1:32" x14ac:dyDescent="0.4">
      <c r="A181" s="164"/>
      <c r="B181" s="164"/>
      <c r="C181" s="164"/>
      <c r="D181" s="164"/>
      <c r="E181" s="164"/>
      <c r="F181" s="151"/>
      <c r="H181" s="177"/>
      <c r="I181" s="215"/>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row>
    <row r="182" spans="1:32" x14ac:dyDescent="0.4">
      <c r="A182" s="164"/>
      <c r="B182" s="164"/>
      <c r="C182" s="164"/>
      <c r="D182" s="164"/>
      <c r="E182" s="164"/>
      <c r="F182" s="151"/>
      <c r="H182" s="177"/>
      <c r="I182" s="215"/>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row>
    <row r="183" spans="1:32" x14ac:dyDescent="0.4">
      <c r="A183" s="164"/>
      <c r="B183" s="164"/>
      <c r="C183" s="164"/>
      <c r="D183" s="164"/>
      <c r="E183" s="164"/>
      <c r="F183" s="151"/>
      <c r="H183" s="177"/>
      <c r="I183" s="215"/>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row>
    <row r="184" spans="1:32" x14ac:dyDescent="0.4">
      <c r="A184" s="164"/>
      <c r="B184" s="164"/>
      <c r="C184" s="164"/>
      <c r="D184" s="164"/>
      <c r="E184" s="164"/>
      <c r="F184" s="151"/>
      <c r="H184" s="177"/>
      <c r="I184" s="215"/>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row>
    <row r="185" spans="1:32" x14ac:dyDescent="0.4">
      <c r="A185" s="164"/>
      <c r="B185" s="164"/>
      <c r="C185" s="164"/>
      <c r="D185" s="164"/>
      <c r="E185" s="164"/>
      <c r="F185" s="151"/>
      <c r="H185" s="177"/>
      <c r="I185" s="215"/>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row>
    <row r="186" spans="1:32" x14ac:dyDescent="0.4">
      <c r="A186" s="164"/>
      <c r="B186" s="164"/>
      <c r="C186" s="164"/>
      <c r="D186" s="164"/>
      <c r="E186" s="164"/>
      <c r="F186" s="151"/>
      <c r="H186" s="177"/>
      <c r="I186" s="215"/>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row>
    <row r="187" spans="1:32" x14ac:dyDescent="0.4">
      <c r="A187" s="164"/>
      <c r="B187" s="164"/>
      <c r="C187" s="164"/>
      <c r="D187" s="164"/>
      <c r="E187" s="164"/>
      <c r="F187" s="151"/>
      <c r="H187" s="177"/>
      <c r="I187" s="215"/>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row>
    <row r="188" spans="1:32" x14ac:dyDescent="0.4">
      <c r="A188" s="164"/>
      <c r="B188" s="164"/>
      <c r="C188" s="164"/>
      <c r="D188" s="164"/>
      <c r="E188" s="164"/>
      <c r="F188" s="151"/>
      <c r="H188" s="177"/>
      <c r="I188" s="215"/>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row>
    <row r="189" spans="1:32" x14ac:dyDescent="0.4">
      <c r="A189" s="164"/>
      <c r="B189" s="164"/>
      <c r="C189" s="164"/>
      <c r="D189" s="164"/>
      <c r="E189" s="164"/>
      <c r="F189" s="151"/>
      <c r="H189" s="177"/>
      <c r="I189" s="215"/>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row>
    <row r="190" spans="1:32" x14ac:dyDescent="0.4">
      <c r="A190" s="164"/>
      <c r="B190" s="164"/>
      <c r="C190" s="164"/>
      <c r="D190" s="164"/>
      <c r="E190" s="164"/>
      <c r="F190" s="151"/>
      <c r="H190" s="177"/>
      <c r="I190" s="215"/>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row>
    <row r="191" spans="1:32" x14ac:dyDescent="0.4">
      <c r="A191" s="164"/>
      <c r="B191" s="164"/>
      <c r="C191" s="164"/>
      <c r="D191" s="164"/>
      <c r="E191" s="164"/>
      <c r="F191" s="151"/>
      <c r="H191" s="177"/>
      <c r="I191" s="215"/>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row>
    <row r="192" spans="1:32" x14ac:dyDescent="0.4">
      <c r="A192" s="164"/>
      <c r="B192" s="164"/>
      <c r="C192" s="164"/>
      <c r="D192" s="164"/>
      <c r="E192" s="164"/>
      <c r="F192" s="151"/>
      <c r="H192" s="177"/>
      <c r="I192" s="215"/>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row>
    <row r="193" spans="1:32" x14ac:dyDescent="0.4">
      <c r="A193" s="164"/>
      <c r="B193" s="164"/>
      <c r="C193" s="164"/>
      <c r="D193" s="164"/>
      <c r="E193" s="164"/>
      <c r="F193" s="151"/>
      <c r="H193" s="177"/>
      <c r="I193" s="215"/>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row>
    <row r="194" spans="1:32" x14ac:dyDescent="0.4">
      <c r="A194" s="164"/>
      <c r="B194" s="164"/>
      <c r="C194" s="164"/>
      <c r="D194" s="164"/>
      <c r="E194" s="164"/>
      <c r="F194" s="151"/>
      <c r="H194" s="177"/>
      <c r="I194" s="215"/>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row>
    <row r="195" spans="1:32" x14ac:dyDescent="0.4">
      <c r="A195" s="164"/>
      <c r="B195" s="164"/>
      <c r="C195" s="164"/>
      <c r="D195" s="164"/>
      <c r="E195" s="164"/>
      <c r="F195" s="151"/>
      <c r="H195" s="177"/>
      <c r="I195" s="215"/>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row>
    <row r="196" spans="1:32" x14ac:dyDescent="0.4">
      <c r="A196" s="164"/>
      <c r="B196" s="164"/>
      <c r="C196" s="164"/>
      <c r="D196" s="164"/>
      <c r="E196" s="164"/>
      <c r="F196" s="151"/>
      <c r="H196" s="177"/>
      <c r="I196" s="215"/>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row>
    <row r="197" spans="1:32" x14ac:dyDescent="0.4">
      <c r="A197" s="164"/>
      <c r="B197" s="164"/>
      <c r="C197" s="164"/>
      <c r="D197" s="164"/>
      <c r="E197" s="164"/>
      <c r="F197" s="151"/>
      <c r="H197" s="177"/>
      <c r="I197" s="215"/>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row>
    <row r="198" spans="1:32" x14ac:dyDescent="0.4">
      <c r="A198" s="164"/>
      <c r="B198" s="164"/>
      <c r="C198" s="164"/>
      <c r="D198" s="164"/>
      <c r="E198" s="164"/>
      <c r="F198" s="151"/>
      <c r="H198" s="177"/>
      <c r="I198" s="215"/>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row>
    <row r="199" spans="1:32" x14ac:dyDescent="0.4">
      <c r="A199" s="164"/>
      <c r="B199" s="164"/>
      <c r="C199" s="164"/>
      <c r="D199" s="164"/>
      <c r="E199" s="164"/>
      <c r="F199" s="151"/>
      <c r="H199" s="177"/>
      <c r="I199" s="215"/>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row>
    <row r="200" spans="1:32" x14ac:dyDescent="0.4">
      <c r="A200" s="164"/>
      <c r="B200" s="164"/>
      <c r="C200" s="164"/>
      <c r="D200" s="164"/>
      <c r="E200" s="164"/>
      <c r="F200" s="151"/>
      <c r="H200" s="177"/>
      <c r="I200" s="215"/>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row>
    <row r="201" spans="1:32" x14ac:dyDescent="0.4">
      <c r="A201" s="164"/>
      <c r="B201" s="164"/>
      <c r="C201" s="164"/>
      <c r="D201" s="164"/>
      <c r="E201" s="164"/>
      <c r="F201" s="151"/>
      <c r="H201" s="177"/>
      <c r="I201" s="215"/>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row>
    <row r="202" spans="1:32" x14ac:dyDescent="0.4">
      <c r="A202" s="164"/>
      <c r="B202" s="164"/>
      <c r="C202" s="164"/>
      <c r="D202" s="164"/>
      <c r="E202" s="164"/>
      <c r="F202" s="151"/>
      <c r="H202" s="177"/>
      <c r="I202" s="215"/>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row>
    <row r="203" spans="1:32" x14ac:dyDescent="0.4">
      <c r="A203" s="164"/>
      <c r="B203" s="164"/>
      <c r="C203" s="164"/>
      <c r="D203" s="164"/>
      <c r="E203" s="164"/>
      <c r="F203" s="151"/>
      <c r="H203" s="177"/>
      <c r="I203" s="215"/>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row>
    <row r="204" spans="1:32" x14ac:dyDescent="0.4">
      <c r="A204" s="164"/>
      <c r="B204" s="164"/>
      <c r="C204" s="164"/>
      <c r="D204" s="164"/>
      <c r="E204" s="164"/>
      <c r="F204" s="151"/>
      <c r="H204" s="177"/>
      <c r="I204" s="215"/>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row>
    <row r="205" spans="1:32" x14ac:dyDescent="0.4">
      <c r="A205" s="164"/>
      <c r="B205" s="164"/>
      <c r="C205" s="164"/>
      <c r="D205" s="164"/>
      <c r="E205" s="164"/>
      <c r="F205" s="151"/>
      <c r="H205" s="177"/>
      <c r="I205" s="215"/>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row>
    <row r="206" spans="1:32" x14ac:dyDescent="0.4">
      <c r="A206" s="164"/>
      <c r="B206" s="164"/>
      <c r="C206" s="164"/>
      <c r="D206" s="164"/>
      <c r="E206" s="164"/>
      <c r="F206" s="151"/>
      <c r="H206" s="177"/>
      <c r="I206" s="215"/>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row>
    <row r="207" spans="1:32" x14ac:dyDescent="0.4">
      <c r="A207" s="164"/>
      <c r="B207" s="164"/>
      <c r="C207" s="164"/>
      <c r="D207" s="164"/>
      <c r="E207" s="164"/>
      <c r="F207" s="151"/>
      <c r="H207" s="177"/>
      <c r="I207" s="215"/>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row>
    <row r="208" spans="1:32" x14ac:dyDescent="0.4">
      <c r="A208" s="164"/>
      <c r="B208" s="164"/>
      <c r="C208" s="164"/>
      <c r="D208" s="164"/>
      <c r="E208" s="164"/>
      <c r="F208" s="151"/>
      <c r="H208" s="177"/>
      <c r="I208" s="215"/>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row>
    <row r="209" spans="1:32" x14ac:dyDescent="0.4">
      <c r="A209" s="164"/>
      <c r="B209" s="164"/>
      <c r="C209" s="164"/>
      <c r="D209" s="164"/>
      <c r="E209" s="164"/>
      <c r="F209" s="151"/>
      <c r="H209" s="177"/>
      <c r="I209" s="215"/>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row>
    <row r="210" spans="1:32" x14ac:dyDescent="0.4">
      <c r="A210" s="164"/>
      <c r="B210" s="164"/>
      <c r="C210" s="164"/>
      <c r="D210" s="164"/>
      <c r="E210" s="164"/>
      <c r="F210" s="151"/>
      <c r="H210" s="177"/>
      <c r="I210" s="215"/>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row>
    <row r="211" spans="1:32" x14ac:dyDescent="0.4">
      <c r="A211" s="164"/>
      <c r="B211" s="164"/>
      <c r="C211" s="164"/>
      <c r="D211" s="164"/>
      <c r="E211" s="164"/>
      <c r="F211" s="151"/>
      <c r="H211" s="177"/>
      <c r="I211" s="215"/>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row>
    <row r="212" spans="1:32" x14ac:dyDescent="0.4">
      <c r="A212" s="164"/>
      <c r="B212" s="164"/>
      <c r="C212" s="164"/>
      <c r="D212" s="164"/>
      <c r="E212" s="164"/>
      <c r="F212" s="151"/>
      <c r="H212" s="177"/>
      <c r="I212" s="215"/>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row>
    <row r="213" spans="1:32" x14ac:dyDescent="0.4">
      <c r="A213" s="164"/>
      <c r="B213" s="164"/>
      <c r="C213" s="164"/>
      <c r="D213" s="164"/>
      <c r="E213" s="164"/>
      <c r="F213" s="151"/>
      <c r="H213" s="177"/>
      <c r="I213" s="215"/>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row>
    <row r="214" spans="1:32" x14ac:dyDescent="0.4">
      <c r="A214" s="164"/>
      <c r="B214" s="164"/>
      <c r="C214" s="164"/>
      <c r="D214" s="164"/>
      <c r="E214" s="164"/>
      <c r="F214" s="151"/>
      <c r="H214" s="177"/>
      <c r="I214" s="215"/>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row>
    <row r="215" spans="1:32" x14ac:dyDescent="0.4">
      <c r="A215" s="164"/>
      <c r="B215" s="164"/>
      <c r="C215" s="164"/>
      <c r="D215" s="164"/>
      <c r="E215" s="164"/>
      <c r="F215" s="151"/>
      <c r="H215" s="177"/>
      <c r="I215" s="215"/>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row>
    <row r="216" spans="1:32" x14ac:dyDescent="0.4">
      <c r="A216" s="164"/>
      <c r="B216" s="164"/>
      <c r="C216" s="164"/>
      <c r="D216" s="164"/>
      <c r="E216" s="164"/>
      <c r="F216" s="151"/>
      <c r="H216" s="177"/>
      <c r="I216" s="215"/>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row>
    <row r="217" spans="1:32" x14ac:dyDescent="0.4">
      <c r="A217" s="164"/>
      <c r="B217" s="164"/>
      <c r="C217" s="164"/>
      <c r="D217" s="164"/>
      <c r="E217" s="164"/>
      <c r="F217" s="151"/>
      <c r="H217" s="177"/>
      <c r="I217" s="215"/>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row>
    <row r="218" spans="1:32" x14ac:dyDescent="0.4">
      <c r="A218" s="164"/>
      <c r="B218" s="164"/>
      <c r="C218" s="164"/>
      <c r="D218" s="164"/>
      <c r="E218" s="164"/>
      <c r="F218" s="151"/>
      <c r="H218" s="177"/>
      <c r="I218" s="215"/>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row>
    <row r="219" spans="1:32" x14ac:dyDescent="0.4">
      <c r="A219" s="164"/>
      <c r="B219" s="164"/>
      <c r="C219" s="164"/>
      <c r="D219" s="164"/>
      <c r="E219" s="164"/>
      <c r="F219" s="151"/>
      <c r="H219" s="177"/>
      <c r="I219" s="215"/>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row>
    <row r="220" spans="1:32" x14ac:dyDescent="0.4">
      <c r="A220" s="164"/>
      <c r="B220" s="164"/>
      <c r="C220" s="164"/>
      <c r="D220" s="164"/>
      <c r="E220" s="164"/>
      <c r="F220" s="151"/>
      <c r="H220" s="177"/>
      <c r="I220" s="215"/>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row>
    <row r="221" spans="1:32" x14ac:dyDescent="0.4">
      <c r="A221" s="164"/>
      <c r="B221" s="164"/>
      <c r="C221" s="164"/>
      <c r="D221" s="164"/>
      <c r="E221" s="164"/>
      <c r="F221" s="151"/>
      <c r="H221" s="177"/>
      <c r="I221" s="215"/>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row>
    <row r="222" spans="1:32" x14ac:dyDescent="0.4">
      <c r="A222" s="164"/>
      <c r="B222" s="164"/>
      <c r="C222" s="164"/>
      <c r="D222" s="164"/>
      <c r="E222" s="164"/>
      <c r="F222" s="151"/>
      <c r="H222" s="177"/>
      <c r="I222" s="215"/>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row>
    <row r="223" spans="1:32" x14ac:dyDescent="0.4">
      <c r="A223" s="164"/>
      <c r="B223" s="164"/>
      <c r="C223" s="164"/>
      <c r="D223" s="164"/>
      <c r="E223" s="164"/>
      <c r="F223" s="151"/>
      <c r="H223" s="177"/>
      <c r="I223" s="215"/>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row>
    <row r="224" spans="1:32" x14ac:dyDescent="0.4">
      <c r="A224" s="164"/>
      <c r="B224" s="164"/>
      <c r="C224" s="164"/>
      <c r="D224" s="164"/>
      <c r="E224" s="164"/>
      <c r="F224" s="151"/>
      <c r="H224" s="177"/>
      <c r="I224" s="215"/>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row>
    <row r="225" spans="1:32" x14ac:dyDescent="0.4">
      <c r="A225" s="164"/>
      <c r="B225" s="164"/>
      <c r="C225" s="164"/>
      <c r="D225" s="164"/>
      <c r="E225" s="164"/>
      <c r="F225" s="151"/>
      <c r="H225" s="177"/>
      <c r="I225" s="215"/>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row>
    <row r="226" spans="1:32" x14ac:dyDescent="0.4">
      <c r="A226" s="164"/>
      <c r="B226" s="164"/>
      <c r="C226" s="164"/>
      <c r="D226" s="164"/>
      <c r="E226" s="164"/>
      <c r="F226" s="151"/>
      <c r="H226" s="177"/>
      <c r="I226" s="215"/>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row>
    <row r="227" spans="1:32" x14ac:dyDescent="0.4">
      <c r="A227" s="164"/>
      <c r="B227" s="164"/>
      <c r="C227" s="164"/>
      <c r="D227" s="164"/>
      <c r="E227" s="164"/>
      <c r="F227" s="151"/>
      <c r="H227" s="177"/>
      <c r="I227" s="215"/>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row>
    <row r="228" spans="1:32" x14ac:dyDescent="0.4">
      <c r="A228" s="164"/>
      <c r="B228" s="164"/>
      <c r="C228" s="164"/>
      <c r="D228" s="164"/>
      <c r="E228" s="164"/>
      <c r="F228" s="151"/>
      <c r="H228" s="177"/>
      <c r="I228" s="215"/>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row>
    <row r="229" spans="1:32" x14ac:dyDescent="0.4">
      <c r="A229" s="164"/>
      <c r="B229" s="164"/>
      <c r="C229" s="164"/>
      <c r="D229" s="164"/>
      <c r="E229" s="164"/>
      <c r="F229" s="151"/>
      <c r="H229" s="177"/>
      <c r="I229" s="215"/>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row>
    <row r="230" spans="1:32" x14ac:dyDescent="0.4">
      <c r="A230" s="164"/>
      <c r="B230" s="164"/>
      <c r="C230" s="164"/>
      <c r="D230" s="164"/>
      <c r="E230" s="164"/>
      <c r="F230" s="151"/>
      <c r="H230" s="177"/>
      <c r="I230" s="215"/>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row>
    <row r="231" spans="1:32" x14ac:dyDescent="0.4">
      <c r="A231" s="164"/>
      <c r="B231" s="164"/>
      <c r="C231" s="164"/>
      <c r="D231" s="164"/>
      <c r="E231" s="164"/>
      <c r="F231" s="151"/>
      <c r="H231" s="177"/>
      <c r="I231" s="215"/>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row>
    <row r="232" spans="1:32" x14ac:dyDescent="0.4">
      <c r="A232" s="164"/>
      <c r="B232" s="164"/>
      <c r="C232" s="164"/>
      <c r="D232" s="164"/>
      <c r="E232" s="164"/>
      <c r="F232" s="151"/>
      <c r="H232" s="177"/>
      <c r="I232" s="215"/>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row>
    <row r="233" spans="1:32" x14ac:dyDescent="0.4">
      <c r="A233" s="164"/>
      <c r="B233" s="164"/>
      <c r="C233" s="164"/>
      <c r="D233" s="164"/>
      <c r="E233" s="164"/>
      <c r="F233" s="151"/>
      <c r="H233" s="177"/>
      <c r="I233" s="215"/>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row>
    <row r="234" spans="1:32" hidden="1" x14ac:dyDescent="0.4">
      <c r="A234" s="164"/>
      <c r="B234" s="164"/>
      <c r="C234" s="164"/>
      <c r="D234" s="164"/>
      <c r="E234" s="164"/>
      <c r="F234" s="151"/>
      <c r="H234" s="177"/>
      <c r="I234" s="215"/>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row>
    <row r="235" spans="1:32" hidden="1" x14ac:dyDescent="0.4">
      <c r="A235" s="164"/>
      <c r="B235" s="164"/>
      <c r="C235" s="164">
        <v>0</v>
      </c>
      <c r="D235" s="164"/>
      <c r="E235" s="164"/>
      <c r="F235" s="151"/>
      <c r="H235" s="177"/>
      <c r="I235" s="215"/>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row>
    <row r="236" spans="1:32" hidden="1" x14ac:dyDescent="0.4">
      <c r="A236" s="164"/>
      <c r="B236" s="164"/>
      <c r="C236" s="164">
        <v>1</v>
      </c>
      <c r="D236" s="164"/>
      <c r="E236" s="164"/>
      <c r="F236" s="151"/>
      <c r="H236" s="177"/>
      <c r="I236" s="215"/>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row>
    <row r="237" spans="1:32" hidden="1" x14ac:dyDescent="0.4">
      <c r="A237" s="164"/>
      <c r="B237" s="164"/>
      <c r="C237" s="164">
        <v>2</v>
      </c>
      <c r="D237" s="164"/>
      <c r="E237" s="164"/>
      <c r="F237" s="151"/>
      <c r="H237" s="177"/>
      <c r="I237" s="215"/>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row>
    <row r="238" spans="1:32" hidden="1" x14ac:dyDescent="0.4">
      <c r="A238" s="164"/>
      <c r="B238" s="164"/>
      <c r="C238" s="164"/>
      <c r="D238" s="164"/>
      <c r="E238" s="164"/>
      <c r="F238" s="151"/>
      <c r="H238" s="177"/>
      <c r="I238" s="215"/>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row>
    <row r="239" spans="1:32" hidden="1" x14ac:dyDescent="0.4">
      <c r="A239" s="164"/>
      <c r="B239" s="164"/>
      <c r="C239" s="164"/>
      <c r="D239" s="164"/>
      <c r="E239" s="164"/>
      <c r="F239" s="151"/>
      <c r="H239" s="177"/>
      <c r="I239" s="215"/>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row>
    <row r="240" spans="1:32" x14ac:dyDescent="0.4">
      <c r="A240" s="164"/>
      <c r="B240" s="164"/>
      <c r="C240" s="164"/>
      <c r="D240" s="164"/>
      <c r="E240" s="164"/>
      <c r="F240" s="151"/>
      <c r="H240" s="177"/>
      <c r="I240" s="215"/>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row>
    <row r="241" spans="1:32" x14ac:dyDescent="0.4">
      <c r="A241" s="164"/>
      <c r="B241" s="164"/>
      <c r="C241" s="164"/>
      <c r="D241" s="164"/>
      <c r="E241" s="164"/>
      <c r="F241" s="151"/>
      <c r="H241" s="177"/>
      <c r="I241" s="215"/>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row>
    <row r="242" spans="1:32" x14ac:dyDescent="0.4">
      <c r="A242" s="164"/>
      <c r="B242" s="164"/>
      <c r="C242" s="164"/>
      <c r="D242" s="164"/>
      <c r="E242" s="164"/>
      <c r="F242" s="151"/>
      <c r="H242" s="177"/>
      <c r="I242" s="215"/>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row>
    <row r="243" spans="1:32" x14ac:dyDescent="0.4">
      <c r="A243" s="164"/>
      <c r="B243" s="164"/>
      <c r="C243" s="164"/>
      <c r="D243" s="164"/>
      <c r="E243" s="164"/>
      <c r="F243" s="151"/>
      <c r="H243" s="177"/>
      <c r="I243" s="215"/>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row>
    <row r="244" spans="1:32" x14ac:dyDescent="0.4">
      <c r="A244" s="164"/>
      <c r="B244" s="164"/>
      <c r="C244" s="164"/>
      <c r="D244" s="164"/>
      <c r="E244" s="164"/>
      <c r="F244" s="151"/>
      <c r="H244" s="177"/>
      <c r="I244" s="215"/>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row>
    <row r="245" spans="1:32" x14ac:dyDescent="0.4">
      <c r="A245" s="164"/>
      <c r="B245" s="164"/>
      <c r="C245" s="164"/>
      <c r="D245" s="164"/>
      <c r="E245" s="164"/>
      <c r="F245" s="151"/>
      <c r="H245" s="177"/>
      <c r="I245" s="215"/>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row>
    <row r="246" spans="1:32" x14ac:dyDescent="0.4">
      <c r="A246" s="164"/>
      <c r="B246" s="164"/>
      <c r="C246" s="164"/>
      <c r="D246" s="164"/>
      <c r="E246" s="164"/>
      <c r="F246" s="151"/>
      <c r="H246" s="177"/>
      <c r="I246" s="215"/>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row>
    <row r="247" spans="1:32" x14ac:dyDescent="0.4">
      <c r="A247" s="164"/>
      <c r="B247" s="164"/>
      <c r="C247" s="164"/>
      <c r="D247" s="164"/>
      <c r="E247" s="164"/>
      <c r="F247" s="151"/>
      <c r="H247" s="177"/>
      <c r="I247" s="215"/>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row>
    <row r="248" spans="1:32" x14ac:dyDescent="0.4">
      <c r="A248" s="164"/>
      <c r="B248" s="164"/>
      <c r="C248" s="164"/>
      <c r="D248" s="164"/>
      <c r="E248" s="164"/>
      <c r="F248" s="151"/>
      <c r="H248" s="177"/>
      <c r="I248" s="215"/>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row>
    <row r="249" spans="1:32" x14ac:dyDescent="0.4">
      <c r="A249" s="164"/>
      <c r="B249" s="164"/>
      <c r="C249" s="164"/>
      <c r="D249" s="164"/>
      <c r="E249" s="164"/>
      <c r="F249" s="151"/>
      <c r="H249" s="177"/>
      <c r="I249" s="215"/>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row>
    <row r="250" spans="1:32" x14ac:dyDescent="0.4">
      <c r="A250" s="164"/>
      <c r="B250" s="164"/>
      <c r="C250" s="164"/>
      <c r="D250" s="164"/>
      <c r="E250" s="164"/>
      <c r="F250" s="151"/>
      <c r="H250" s="177"/>
      <c r="I250" s="215"/>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row>
    <row r="251" spans="1:32" x14ac:dyDescent="0.4">
      <c r="A251" s="164"/>
      <c r="B251" s="164"/>
      <c r="C251" s="164"/>
      <c r="D251" s="164"/>
      <c r="E251" s="164"/>
      <c r="F251" s="151"/>
      <c r="H251" s="177"/>
      <c r="I251" s="215"/>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row>
    <row r="252" spans="1:32" x14ac:dyDescent="0.4">
      <c r="A252" s="164"/>
      <c r="B252" s="164"/>
      <c r="C252" s="164"/>
      <c r="D252" s="164"/>
      <c r="E252" s="164"/>
      <c r="F252" s="151"/>
      <c r="H252" s="177"/>
      <c r="I252" s="215"/>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row>
    <row r="253" spans="1:32" x14ac:dyDescent="0.4">
      <c r="A253" s="164"/>
      <c r="B253" s="164"/>
      <c r="C253" s="164"/>
      <c r="D253" s="164"/>
      <c r="E253" s="164"/>
      <c r="F253" s="151"/>
      <c r="H253" s="177"/>
      <c r="I253" s="215"/>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row>
    <row r="254" spans="1:32" x14ac:dyDescent="0.4">
      <c r="A254" s="164"/>
      <c r="B254" s="164"/>
      <c r="C254" s="164"/>
      <c r="D254" s="164"/>
      <c r="E254" s="164"/>
      <c r="F254" s="151"/>
      <c r="H254" s="177"/>
      <c r="I254" s="215"/>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row>
    <row r="255" spans="1:32" x14ac:dyDescent="0.4">
      <c r="A255" s="164"/>
      <c r="B255" s="164"/>
      <c r="C255" s="164"/>
      <c r="D255" s="164"/>
      <c r="E255" s="164"/>
      <c r="F255" s="151"/>
      <c r="H255" s="177"/>
      <c r="I255" s="215"/>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row>
    <row r="256" spans="1:32" x14ac:dyDescent="0.4">
      <c r="H256" s="177"/>
      <c r="I256" s="215"/>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row>
    <row r="257" spans="8:32" x14ac:dyDescent="0.4">
      <c r="H257" s="177"/>
      <c r="I257" s="215"/>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row>
    <row r="258" spans="8:32" x14ac:dyDescent="0.4">
      <c r="H258" s="177"/>
      <c r="I258" s="215"/>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row>
    <row r="259" spans="8:32" x14ac:dyDescent="0.4">
      <c r="H259" s="177"/>
      <c r="I259" s="215"/>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row>
    <row r="260" spans="8:32" x14ac:dyDescent="0.4">
      <c r="H260" s="177"/>
      <c r="I260" s="215"/>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row>
    <row r="261" spans="8:32" x14ac:dyDescent="0.4">
      <c r="H261" s="177"/>
      <c r="I261" s="215"/>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row>
    <row r="262" spans="8:32" x14ac:dyDescent="0.4">
      <c r="H262" s="177"/>
      <c r="I262" s="215"/>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row>
    <row r="263" spans="8:32" x14ac:dyDescent="0.4">
      <c r="H263" s="177"/>
      <c r="I263" s="215"/>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row>
    <row r="264" spans="8:32" x14ac:dyDescent="0.4">
      <c r="H264" s="177"/>
      <c r="I264" s="215"/>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row>
    <row r="265" spans="8:32" x14ac:dyDescent="0.4">
      <c r="H265" s="177"/>
      <c r="I265" s="215"/>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row>
    <row r="266" spans="8:32" x14ac:dyDescent="0.4">
      <c r="H266" s="177"/>
      <c r="I266" s="215"/>
      <c r="J266" s="117"/>
      <c r="K266" s="117"/>
      <c r="L266" s="117"/>
      <c r="M266" s="117"/>
      <c r="N266" s="117"/>
      <c r="O266" s="117"/>
      <c r="P266" s="117"/>
      <c r="Q266" s="117"/>
      <c r="R266" s="117"/>
      <c r="S266" s="117"/>
      <c r="T266" s="117"/>
      <c r="U266" s="117"/>
      <c r="V266" s="117"/>
      <c r="W266" s="117"/>
      <c r="X266" s="117"/>
      <c r="Y266" s="117"/>
      <c r="Z266" s="117"/>
      <c r="AA266" s="117"/>
      <c r="AB266" s="117"/>
      <c r="AC266" s="117"/>
      <c r="AD266" s="117"/>
      <c r="AE266" s="117"/>
      <c r="AF266" s="117"/>
    </row>
    <row r="267" spans="8:32" x14ac:dyDescent="0.4">
      <c r="H267" s="177"/>
      <c r="I267" s="215"/>
      <c r="J267" s="117"/>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row>
    <row r="268" spans="8:32" x14ac:dyDescent="0.4">
      <c r="H268" s="177"/>
      <c r="I268" s="215"/>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row>
    <row r="269" spans="8:32" x14ac:dyDescent="0.4">
      <c r="H269" s="177"/>
      <c r="I269" s="215"/>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row>
    <row r="270" spans="8:32" x14ac:dyDescent="0.4">
      <c r="H270" s="177"/>
      <c r="I270" s="215"/>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row>
    <row r="271" spans="8:32" x14ac:dyDescent="0.4">
      <c r="H271" s="177"/>
      <c r="I271" s="215"/>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row>
    <row r="272" spans="8:32" x14ac:dyDescent="0.4">
      <c r="H272" s="177"/>
      <c r="I272" s="215"/>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row>
    <row r="273" spans="8:32" x14ac:dyDescent="0.4">
      <c r="H273" s="177"/>
      <c r="I273" s="215"/>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row>
    <row r="274" spans="8:32" x14ac:dyDescent="0.4">
      <c r="H274" s="177"/>
      <c r="I274" s="215"/>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row>
    <row r="275" spans="8:32" x14ac:dyDescent="0.4">
      <c r="H275" s="177"/>
      <c r="I275" s="215"/>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row>
  </sheetData>
  <mergeCells count="27">
    <mergeCell ref="BH7:BH9"/>
    <mergeCell ref="C8:C9"/>
    <mergeCell ref="D8:D9"/>
    <mergeCell ref="E8:E9"/>
    <mergeCell ref="J7:J9"/>
    <mergeCell ref="K7:X7"/>
    <mergeCell ref="AG7:BD7"/>
    <mergeCell ref="BE7:BG8"/>
    <mergeCell ref="X8:X9"/>
    <mergeCell ref="Z8:Z9"/>
    <mergeCell ref="AA8:AA9"/>
    <mergeCell ref="AF8:AF9"/>
    <mergeCell ref="AG8:AR8"/>
    <mergeCell ref="AS8:BD8"/>
    <mergeCell ref="A7:E7"/>
    <mergeCell ref="AB8:AB9"/>
    <mergeCell ref="AE8:AE9"/>
    <mergeCell ref="AC8:AC9"/>
    <mergeCell ref="AD8:AD9"/>
    <mergeCell ref="A8:A9"/>
    <mergeCell ref="F7:F9"/>
    <mergeCell ref="G7:G9"/>
    <mergeCell ref="H7:H9"/>
    <mergeCell ref="I7:I9"/>
    <mergeCell ref="Y7:Y9"/>
    <mergeCell ref="Z7:AF7"/>
    <mergeCell ref="B8:B9"/>
  </mergeCells>
  <conditionalFormatting sqref="AG10:BD92">
    <cfRule type="cellIs" dxfId="97" priority="287" operator="equal">
      <formula>0</formula>
    </cfRule>
    <cfRule type="cellIs" dxfId="96" priority="288" operator="equal">
      <formula>1</formula>
    </cfRule>
  </conditionalFormatting>
  <conditionalFormatting sqref="G10:G92">
    <cfRule type="cellIs" dxfId="95" priority="152" stopIfTrue="1" operator="equal">
      <formula>2</formula>
    </cfRule>
    <cfRule type="cellIs" dxfId="94" priority="153" stopIfTrue="1" operator="equal">
      <formula>1</formula>
    </cfRule>
    <cfRule type="cellIs" dxfId="93" priority="154" stopIfTrue="1" operator="equal">
      <formula>0</formula>
    </cfRule>
  </conditionalFormatting>
  <conditionalFormatting sqref="F10:F24 F26:F92">
    <cfRule type="expression" dxfId="92" priority="80" stopIfTrue="1">
      <formula>C10&gt;0</formula>
    </cfRule>
    <cfRule type="expression" dxfId="91" priority="81" stopIfTrue="1">
      <formula>D10&gt;0</formula>
    </cfRule>
    <cfRule type="expression" dxfId="90" priority="82" stopIfTrue="1">
      <formula>E10&gt;0</formula>
    </cfRule>
  </conditionalFormatting>
  <conditionalFormatting sqref="F100:F107 F10:F24 F26:F95">
    <cfRule type="expression" dxfId="89" priority="49" stopIfTrue="1">
      <formula>A10&gt;0</formula>
    </cfRule>
    <cfRule type="expression" dxfId="88" priority="50" stopIfTrue="1">
      <formula>B10&gt;0</formula>
    </cfRule>
    <cfRule type="expression" dxfId="87" priority="51" stopIfTrue="1">
      <formula>C10&gt;0</formula>
    </cfRule>
    <cfRule type="expression" dxfId="86" priority="52" stopIfTrue="1">
      <formula>D10&gt;0</formula>
    </cfRule>
    <cfRule type="expression" dxfId="85" priority="53" stopIfTrue="1">
      <formula>E10&gt;0</formula>
    </cfRule>
  </conditionalFormatting>
  <conditionalFormatting sqref="F96:F99">
    <cfRule type="expression" dxfId="84" priority="44" stopIfTrue="1">
      <formula>A96&gt;0</formula>
    </cfRule>
    <cfRule type="expression" dxfId="83" priority="45" stopIfTrue="1">
      <formula>B96&gt;0</formula>
    </cfRule>
    <cfRule type="expression" dxfId="82" priority="46" stopIfTrue="1">
      <formula>C96&gt;0</formula>
    </cfRule>
    <cfRule type="expression" dxfId="81" priority="47" stopIfTrue="1">
      <formula>D96&gt;0</formula>
    </cfRule>
    <cfRule type="expression" dxfId="80" priority="48" stopIfTrue="1">
      <formula>E96&gt;0</formula>
    </cfRule>
  </conditionalFormatting>
  <conditionalFormatting sqref="F108:F111">
    <cfRule type="expression" dxfId="79" priority="39" stopIfTrue="1">
      <formula>A108&gt;0</formula>
    </cfRule>
    <cfRule type="expression" dxfId="78" priority="40" stopIfTrue="1">
      <formula>B108&gt;0</formula>
    </cfRule>
    <cfRule type="expression" dxfId="77" priority="41" stopIfTrue="1">
      <formula>C108&gt;0</formula>
    </cfRule>
    <cfRule type="expression" dxfId="76" priority="42" stopIfTrue="1">
      <formula>D108&gt;0</formula>
    </cfRule>
    <cfRule type="expression" dxfId="75" priority="43" stopIfTrue="1">
      <formula>E108&gt;0</formula>
    </cfRule>
  </conditionalFormatting>
  <conditionalFormatting sqref="F112:F115">
    <cfRule type="expression" dxfId="74" priority="34" stopIfTrue="1">
      <formula>A112&gt;0</formula>
    </cfRule>
    <cfRule type="expression" dxfId="73" priority="35" stopIfTrue="1">
      <formula>B112&gt;0</formula>
    </cfRule>
    <cfRule type="expression" dxfId="72" priority="36" stopIfTrue="1">
      <formula>C112&gt;0</formula>
    </cfRule>
    <cfRule type="expression" dxfId="71" priority="37" stopIfTrue="1">
      <formula>D112&gt;0</formula>
    </cfRule>
    <cfRule type="expression" dxfId="70" priority="38" stopIfTrue="1">
      <formula>E112&gt;0</formula>
    </cfRule>
  </conditionalFormatting>
  <conditionalFormatting sqref="F25">
    <cfRule type="expression" dxfId="69" priority="14" stopIfTrue="1">
      <formula>C25&gt;0</formula>
    </cfRule>
    <cfRule type="expression" dxfId="68" priority="15" stopIfTrue="1">
      <formula>D25&gt;0</formula>
    </cfRule>
    <cfRule type="expression" dxfId="67" priority="16" stopIfTrue="1">
      <formula>E25&gt;0</formula>
    </cfRule>
  </conditionalFormatting>
  <conditionalFormatting sqref="F25">
    <cfRule type="expression" dxfId="66" priority="9" stopIfTrue="1">
      <formula>A25&gt;0</formula>
    </cfRule>
    <cfRule type="expression" dxfId="65" priority="10" stopIfTrue="1">
      <formula>B25&gt;0</formula>
    </cfRule>
    <cfRule type="expression" dxfId="64" priority="11" stopIfTrue="1">
      <formula>C25&gt;0</formula>
    </cfRule>
    <cfRule type="expression" dxfId="63" priority="12" stopIfTrue="1">
      <formula>D25&gt;0</formula>
    </cfRule>
    <cfRule type="expression" dxfId="62" priority="13" stopIfTrue="1">
      <formula>E25&gt;0</formula>
    </cfRule>
  </conditionalFormatting>
  <dataValidations count="2">
    <dataValidation type="list" allowBlank="1" showInputMessage="1" showErrorMessage="1" sqref="C235">
      <formula1>$C$235:$C$237</formula1>
    </dataValidation>
    <dataValidation type="list" allowBlank="1" showInputMessage="1" showErrorMessage="1" promptTitle="Activity Status" prompt="0 = Activity not yet started_x000a_1 = Activity ongoing_x000a_2 = Activity completed" sqref="G10:G92">
      <formula1>$C$235:$C$237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Title="Input only 1 or 0" prompt="0 = is the default_x000a_1 = Activity implemented on this month">
          <x14:formula1>
            <xm:f>'Multi-Year_IndicatorTracking'!$A$286:$A$287</xm:f>
          </x14:formula1>
          <xm:sqref>AG10:BD92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282"/>
  <sheetViews>
    <sheetView zoomScale="80" zoomScaleNormal="80" workbookViewId="0">
      <pane xSplit="5" ySplit="9" topLeftCell="F10" activePane="bottomRight" state="frozen"/>
      <selection pane="topRight" activeCell="F1" sqref="F1"/>
      <selection pane="bottomLeft" activeCell="A10" sqref="A10"/>
      <selection pane="bottomRight" activeCell="E17" sqref="E17"/>
    </sheetView>
  </sheetViews>
  <sheetFormatPr defaultRowHeight="14.25" x14ac:dyDescent="0.45"/>
  <cols>
    <col min="1" max="1" width="5.86328125" customWidth="1"/>
    <col min="2" max="2" width="5.1328125" customWidth="1"/>
    <col min="3" max="3" width="4.6640625" customWidth="1"/>
    <col min="4" max="4" width="4.46484375" customWidth="1"/>
    <col min="5" max="5" width="72.33203125" customWidth="1"/>
    <col min="6" max="6" width="7.6640625" customWidth="1"/>
    <col min="7" max="7" width="12" style="7" bestFit="1" customWidth="1"/>
    <col min="8" max="8" width="20.1328125" style="9" bestFit="1" customWidth="1"/>
    <col min="9" max="9" width="12.33203125" style="34" customWidth="1"/>
    <col min="10" max="10" width="15.33203125" customWidth="1"/>
    <col min="11" max="11" width="11.53125" customWidth="1"/>
    <col min="12" max="12" width="11.86328125" customWidth="1"/>
    <col min="13" max="13" width="10.33203125" customWidth="1"/>
    <col min="14" max="14" width="15.33203125" customWidth="1"/>
    <col min="15" max="15" width="12" customWidth="1"/>
    <col min="16" max="16" width="13.33203125" customWidth="1"/>
    <col min="17" max="17" width="13.53125" customWidth="1"/>
    <col min="18" max="18" width="17.6640625" customWidth="1"/>
    <col min="19" max="20" width="13.53125" customWidth="1"/>
    <col min="21" max="21" width="12.46484375" customWidth="1"/>
    <col min="22" max="22" width="14.46484375" customWidth="1"/>
    <col min="23" max="30" width="5.33203125" style="9" customWidth="1"/>
    <col min="31" max="31" width="4.6640625" style="9" customWidth="1"/>
    <col min="32" max="33" width="5" style="9" customWidth="1"/>
    <col min="34" max="59" width="4.6640625" style="9" customWidth="1"/>
    <col min="60" max="60" width="5.33203125" style="9" customWidth="1"/>
    <col min="61" max="62" width="5" style="9" customWidth="1"/>
    <col min="63" max="63" width="5.33203125" style="9" customWidth="1"/>
    <col min="64" max="64" width="5" style="9" customWidth="1"/>
    <col min="65" max="65" width="5.33203125" style="9" customWidth="1"/>
    <col min="66" max="66" width="6.53125" style="9" customWidth="1"/>
    <col min="67" max="67" width="6" style="9" customWidth="1"/>
    <col min="68" max="69" width="5.46484375" style="9" customWidth="1"/>
    <col min="70" max="70" width="5.33203125" style="9" customWidth="1"/>
    <col min="71" max="71" width="19.33203125" style="9" customWidth="1"/>
    <col min="72" max="72" width="20.33203125" style="9" customWidth="1"/>
    <col min="73" max="73" width="27" style="9" customWidth="1"/>
    <col min="74" max="74" width="72.46484375" customWidth="1"/>
  </cols>
  <sheetData>
    <row r="1" spans="1:74" ht="17.649999999999999" x14ac:dyDescent="0.5">
      <c r="A1" s="3" t="s">
        <v>3</v>
      </c>
      <c r="C1" s="2"/>
      <c r="D1" s="2"/>
      <c r="E1" s="2"/>
      <c r="F1" s="2"/>
      <c r="G1" s="6"/>
      <c r="H1" s="8"/>
      <c r="I1" s="31"/>
      <c r="J1" s="1"/>
      <c r="K1" s="1"/>
      <c r="L1" s="1"/>
      <c r="M1" s="1"/>
      <c r="N1" s="1"/>
      <c r="O1" s="1"/>
      <c r="P1" s="1"/>
      <c r="Q1" s="1"/>
      <c r="R1" s="1"/>
      <c r="S1" s="1"/>
      <c r="T1" s="1"/>
      <c r="U1" s="1"/>
      <c r="V1" s="1"/>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1"/>
    </row>
    <row r="2" spans="1:74" ht="17.25" x14ac:dyDescent="0.45">
      <c r="A2" s="2" t="s">
        <v>96</v>
      </c>
      <c r="C2" s="2"/>
      <c r="D2" s="2"/>
      <c r="E2" s="2"/>
      <c r="F2" s="2"/>
      <c r="G2" s="6"/>
      <c r="H2" s="8"/>
      <c r="I2" s="31"/>
      <c r="J2" s="1"/>
      <c r="K2" s="1"/>
      <c r="L2" s="1"/>
      <c r="M2" s="1"/>
      <c r="N2" s="1"/>
      <c r="O2" s="1"/>
      <c r="P2" s="1"/>
      <c r="Q2" s="1"/>
      <c r="R2" s="1"/>
      <c r="S2" s="1"/>
      <c r="T2" s="1"/>
      <c r="U2" s="1"/>
      <c r="V2" s="1"/>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1"/>
    </row>
    <row r="3" spans="1:74" ht="17.25" x14ac:dyDescent="0.45">
      <c r="A3" s="2" t="s">
        <v>95</v>
      </c>
      <c r="C3" s="2"/>
      <c r="D3" s="2"/>
      <c r="E3" s="2"/>
      <c r="F3" s="2"/>
      <c r="G3" s="6"/>
      <c r="H3" s="8"/>
      <c r="I3" s="31"/>
      <c r="J3" s="1"/>
      <c r="K3" s="1"/>
      <c r="L3" s="1"/>
      <c r="M3" s="1"/>
      <c r="N3" s="1"/>
      <c r="O3" s="1"/>
      <c r="P3" s="1"/>
      <c r="Q3" s="1"/>
      <c r="R3" s="1"/>
      <c r="S3" s="1"/>
      <c r="T3" s="1"/>
      <c r="U3" s="1"/>
      <c r="V3" s="1"/>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1"/>
    </row>
    <row r="4" spans="1:74" ht="17.25" x14ac:dyDescent="0.45">
      <c r="A4" s="2" t="s">
        <v>97</v>
      </c>
      <c r="C4" s="2"/>
      <c r="D4" s="2"/>
      <c r="E4" s="2"/>
      <c r="F4" s="2"/>
      <c r="G4" s="6"/>
      <c r="H4" s="8"/>
      <c r="I4" s="31"/>
      <c r="J4" s="1"/>
      <c r="K4" s="1"/>
      <c r="L4" s="1"/>
      <c r="M4" s="1"/>
      <c r="N4" s="1"/>
      <c r="O4" s="1"/>
      <c r="P4" s="1"/>
      <c r="Q4" s="1"/>
      <c r="R4" s="1"/>
      <c r="S4" s="1"/>
      <c r="T4" s="1"/>
      <c r="U4" s="1"/>
      <c r="V4" s="1"/>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1"/>
    </row>
    <row r="5" spans="1:74" ht="17.25" x14ac:dyDescent="0.45">
      <c r="A5" s="2" t="s">
        <v>92</v>
      </c>
      <c r="C5" s="2"/>
      <c r="D5" s="2"/>
      <c r="E5" s="2"/>
      <c r="F5" s="2"/>
      <c r="G5" s="6"/>
      <c r="H5" s="8"/>
      <c r="I5" s="31"/>
      <c r="J5" s="1"/>
      <c r="K5" s="1"/>
      <c r="L5" s="1"/>
      <c r="M5" s="1"/>
      <c r="N5" s="1"/>
      <c r="O5" s="1"/>
      <c r="P5" s="1"/>
      <c r="Q5" s="1"/>
      <c r="R5" s="1"/>
      <c r="S5" s="1"/>
      <c r="T5" s="1"/>
      <c r="U5" s="1"/>
      <c r="V5" s="1"/>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1"/>
    </row>
    <row r="6" spans="1:74" ht="15.75" thickBot="1" x14ac:dyDescent="0.5">
      <c r="B6" s="1"/>
      <c r="C6" s="1"/>
      <c r="D6" s="1"/>
      <c r="E6" s="1"/>
      <c r="F6" s="1"/>
      <c r="G6" s="6"/>
      <c r="H6" s="8"/>
      <c r="I6" s="31"/>
      <c r="J6" s="1"/>
      <c r="K6" s="1"/>
      <c r="L6" s="1"/>
      <c r="M6" s="1"/>
      <c r="N6" s="1"/>
      <c r="O6" s="1"/>
      <c r="P6" s="1"/>
      <c r="Q6" s="1"/>
      <c r="R6" s="1"/>
      <c r="S6" s="1"/>
      <c r="T6" s="1"/>
      <c r="U6" s="1"/>
      <c r="V6" s="1"/>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1"/>
    </row>
    <row r="7" spans="1:74" ht="18.5" customHeight="1" x14ac:dyDescent="0.45">
      <c r="A7" s="368" t="s">
        <v>93</v>
      </c>
      <c r="B7" s="364"/>
      <c r="C7" s="364"/>
      <c r="D7" s="365"/>
      <c r="E7" s="289" t="s">
        <v>17</v>
      </c>
      <c r="F7" s="356" t="s">
        <v>67</v>
      </c>
      <c r="G7" s="300" t="s">
        <v>1</v>
      </c>
      <c r="H7" s="289" t="s">
        <v>39</v>
      </c>
      <c r="I7" s="296" t="s">
        <v>2</v>
      </c>
      <c r="J7" s="289" t="s">
        <v>44</v>
      </c>
      <c r="K7" s="289"/>
      <c r="L7" s="289"/>
      <c r="M7" s="289"/>
      <c r="N7" s="289"/>
      <c r="O7" s="289"/>
      <c r="P7" s="289"/>
      <c r="Q7" s="289" t="s">
        <v>69</v>
      </c>
      <c r="R7" s="302" t="s">
        <v>18</v>
      </c>
      <c r="S7" s="302"/>
      <c r="T7" s="302"/>
      <c r="U7" s="302"/>
      <c r="V7" s="302"/>
      <c r="W7" s="290" t="s">
        <v>70</v>
      </c>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c r="BR7" s="290"/>
      <c r="BS7" s="289" t="s">
        <v>83</v>
      </c>
      <c r="BT7" s="289"/>
      <c r="BU7" s="289"/>
      <c r="BV7" s="298" t="s">
        <v>4</v>
      </c>
    </row>
    <row r="8" spans="1:74" ht="36.5" customHeight="1" x14ac:dyDescent="0.45">
      <c r="A8" s="369"/>
      <c r="B8" s="366" t="s">
        <v>66</v>
      </c>
      <c r="C8" s="366" t="s">
        <v>64</v>
      </c>
      <c r="D8" s="366" t="s">
        <v>65</v>
      </c>
      <c r="E8" s="287"/>
      <c r="F8" s="357"/>
      <c r="G8" s="301"/>
      <c r="H8" s="287"/>
      <c r="I8" s="297"/>
      <c r="J8" s="295" t="s">
        <v>29</v>
      </c>
      <c r="K8" s="295" t="s">
        <v>30</v>
      </c>
      <c r="L8" s="295" t="s">
        <v>24</v>
      </c>
      <c r="M8" s="295" t="s">
        <v>31</v>
      </c>
      <c r="N8" s="295" t="s">
        <v>45</v>
      </c>
      <c r="O8" s="295" t="s">
        <v>23</v>
      </c>
      <c r="P8" s="288" t="s">
        <v>43</v>
      </c>
      <c r="Q8" s="287"/>
      <c r="R8" s="287" t="s">
        <v>60</v>
      </c>
      <c r="S8" s="287" t="s">
        <v>104</v>
      </c>
      <c r="T8" s="287" t="s">
        <v>105</v>
      </c>
      <c r="U8" s="287" t="s">
        <v>106</v>
      </c>
      <c r="V8" s="287" t="s">
        <v>59</v>
      </c>
      <c r="W8" s="355">
        <v>2018</v>
      </c>
      <c r="X8" s="355"/>
      <c r="Y8" s="355"/>
      <c r="Z8" s="355"/>
      <c r="AA8" s="355"/>
      <c r="AB8" s="355"/>
      <c r="AC8" s="355"/>
      <c r="AD8" s="355"/>
      <c r="AE8" s="355"/>
      <c r="AF8" s="355"/>
      <c r="AG8" s="355"/>
      <c r="AH8" s="355"/>
      <c r="AI8" s="355">
        <v>2019</v>
      </c>
      <c r="AJ8" s="355"/>
      <c r="AK8" s="355"/>
      <c r="AL8" s="355"/>
      <c r="AM8" s="355"/>
      <c r="AN8" s="355"/>
      <c r="AO8" s="355"/>
      <c r="AP8" s="355"/>
      <c r="AQ8" s="355"/>
      <c r="AR8" s="355"/>
      <c r="AS8" s="355"/>
      <c r="AT8" s="355"/>
      <c r="AU8" s="355">
        <v>2020</v>
      </c>
      <c r="AV8" s="355"/>
      <c r="AW8" s="355"/>
      <c r="AX8" s="355"/>
      <c r="AY8" s="355"/>
      <c r="AZ8" s="355"/>
      <c r="BA8" s="355"/>
      <c r="BB8" s="355"/>
      <c r="BC8" s="355"/>
      <c r="BD8" s="355"/>
      <c r="BE8" s="355"/>
      <c r="BF8" s="355"/>
      <c r="BG8" s="355">
        <v>2021</v>
      </c>
      <c r="BH8" s="355"/>
      <c r="BI8" s="355"/>
      <c r="BJ8" s="355"/>
      <c r="BK8" s="355"/>
      <c r="BL8" s="355"/>
      <c r="BM8" s="355"/>
      <c r="BN8" s="355"/>
      <c r="BO8" s="355"/>
      <c r="BP8" s="355"/>
      <c r="BQ8" s="355"/>
      <c r="BR8" s="355"/>
      <c r="BS8" s="287"/>
      <c r="BT8" s="287"/>
      <c r="BU8" s="287"/>
      <c r="BV8" s="299"/>
    </row>
    <row r="9" spans="1:74" ht="48.75" customHeight="1" x14ac:dyDescent="0.45">
      <c r="A9" s="370"/>
      <c r="B9" s="367"/>
      <c r="C9" s="367"/>
      <c r="D9" s="367"/>
      <c r="E9" s="287"/>
      <c r="F9" s="357"/>
      <c r="G9" s="301"/>
      <c r="H9" s="287"/>
      <c r="I9" s="297"/>
      <c r="J9" s="295"/>
      <c r="K9" s="295"/>
      <c r="L9" s="295"/>
      <c r="M9" s="295"/>
      <c r="N9" s="295"/>
      <c r="O9" s="295"/>
      <c r="P9" s="288"/>
      <c r="Q9" s="287"/>
      <c r="R9" s="287"/>
      <c r="S9" s="287"/>
      <c r="T9" s="287"/>
      <c r="U9" s="287"/>
      <c r="V9" s="287"/>
      <c r="W9" s="100" t="s">
        <v>72</v>
      </c>
      <c r="X9" s="100" t="s">
        <v>71</v>
      </c>
      <c r="Y9" s="100" t="s">
        <v>73</v>
      </c>
      <c r="Z9" s="100" t="s">
        <v>74</v>
      </c>
      <c r="AA9" s="100" t="s">
        <v>75</v>
      </c>
      <c r="AB9" s="100" t="s">
        <v>76</v>
      </c>
      <c r="AC9" s="100" t="s">
        <v>77</v>
      </c>
      <c r="AD9" s="100" t="s">
        <v>78</v>
      </c>
      <c r="AE9" s="100" t="s">
        <v>79</v>
      </c>
      <c r="AF9" s="100" t="s">
        <v>80</v>
      </c>
      <c r="AG9" s="100" t="s">
        <v>81</v>
      </c>
      <c r="AH9" s="100" t="s">
        <v>82</v>
      </c>
      <c r="AI9" s="100" t="s">
        <v>72</v>
      </c>
      <c r="AJ9" s="100" t="s">
        <v>71</v>
      </c>
      <c r="AK9" s="100" t="s">
        <v>73</v>
      </c>
      <c r="AL9" s="100" t="s">
        <v>74</v>
      </c>
      <c r="AM9" s="100" t="s">
        <v>75</v>
      </c>
      <c r="AN9" s="100" t="s">
        <v>76</v>
      </c>
      <c r="AO9" s="100" t="s">
        <v>77</v>
      </c>
      <c r="AP9" s="100" t="s">
        <v>78</v>
      </c>
      <c r="AQ9" s="100" t="s">
        <v>79</v>
      </c>
      <c r="AR9" s="100" t="s">
        <v>80</v>
      </c>
      <c r="AS9" s="100" t="s">
        <v>81</v>
      </c>
      <c r="AT9" s="100" t="s">
        <v>82</v>
      </c>
      <c r="AU9" s="102" t="s">
        <v>72</v>
      </c>
      <c r="AV9" s="102" t="s">
        <v>71</v>
      </c>
      <c r="AW9" s="102" t="s">
        <v>73</v>
      </c>
      <c r="AX9" s="102" t="s">
        <v>74</v>
      </c>
      <c r="AY9" s="102" t="s">
        <v>75</v>
      </c>
      <c r="AZ9" s="102" t="s">
        <v>76</v>
      </c>
      <c r="BA9" s="102" t="s">
        <v>77</v>
      </c>
      <c r="BB9" s="102" t="s">
        <v>78</v>
      </c>
      <c r="BC9" s="102" t="s">
        <v>79</v>
      </c>
      <c r="BD9" s="102" t="s">
        <v>80</v>
      </c>
      <c r="BE9" s="102" t="s">
        <v>81</v>
      </c>
      <c r="BF9" s="102" t="s">
        <v>82</v>
      </c>
      <c r="BG9" s="100" t="s">
        <v>72</v>
      </c>
      <c r="BH9" s="100" t="s">
        <v>71</v>
      </c>
      <c r="BI9" s="100" t="s">
        <v>73</v>
      </c>
      <c r="BJ9" s="100" t="s">
        <v>74</v>
      </c>
      <c r="BK9" s="100" t="s">
        <v>75</v>
      </c>
      <c r="BL9" s="100" t="s">
        <v>76</v>
      </c>
      <c r="BM9" s="100" t="s">
        <v>77</v>
      </c>
      <c r="BN9" s="100" t="s">
        <v>78</v>
      </c>
      <c r="BO9" s="100" t="s">
        <v>79</v>
      </c>
      <c r="BP9" s="100" t="s">
        <v>80</v>
      </c>
      <c r="BQ9" s="100" t="s">
        <v>81</v>
      </c>
      <c r="BR9" s="100" t="s">
        <v>82</v>
      </c>
      <c r="BS9" s="36" t="s">
        <v>49</v>
      </c>
      <c r="BT9" s="36" t="s">
        <v>48</v>
      </c>
      <c r="BU9" s="36" t="s">
        <v>23</v>
      </c>
      <c r="BV9" s="299"/>
    </row>
    <row r="10" spans="1:74" s="23" customFormat="1" ht="25.15" x14ac:dyDescent="0.35">
      <c r="A10" s="63">
        <v>0</v>
      </c>
      <c r="B10" s="57"/>
      <c r="C10" s="44"/>
      <c r="D10" s="26"/>
      <c r="E10" s="112" t="s">
        <v>94</v>
      </c>
      <c r="F10" s="69">
        <v>0</v>
      </c>
      <c r="G10" s="70"/>
      <c r="H10" s="70"/>
      <c r="I10" s="71">
        <f>P10</f>
        <v>0</v>
      </c>
      <c r="J10" s="71">
        <f t="shared" ref="J10:O10" si="0">SUM(J19+J11)</f>
        <v>0</v>
      </c>
      <c r="K10" s="71">
        <f t="shared" si="0"/>
        <v>0</v>
      </c>
      <c r="L10" s="71">
        <f t="shared" si="0"/>
        <v>0</v>
      </c>
      <c r="M10" s="71">
        <f t="shared" si="0"/>
        <v>0</v>
      </c>
      <c r="N10" s="71">
        <f t="shared" si="0"/>
        <v>0</v>
      </c>
      <c r="O10" s="71">
        <f t="shared" si="0"/>
        <v>0</v>
      </c>
      <c r="P10" s="72">
        <f>P19+P11</f>
        <v>0</v>
      </c>
      <c r="Q10" s="72">
        <f>Q19+Q11</f>
        <v>0</v>
      </c>
      <c r="R10" s="73">
        <f>R11+R19</f>
        <v>0</v>
      </c>
      <c r="S10" s="73">
        <f>S11+S19</f>
        <v>0</v>
      </c>
      <c r="T10" s="73">
        <f t="shared" ref="T10:U10" si="1">T11+T19</f>
        <v>0</v>
      </c>
      <c r="U10" s="73">
        <f t="shared" si="1"/>
        <v>0</v>
      </c>
      <c r="V10" s="73">
        <f>SUM(V11+V19)</f>
        <v>0</v>
      </c>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101"/>
      <c r="AV10" s="101"/>
      <c r="AW10" s="101"/>
      <c r="AX10" s="101"/>
      <c r="AY10" s="101"/>
      <c r="AZ10" s="101"/>
      <c r="BA10" s="101"/>
      <c r="BB10" s="101"/>
      <c r="BC10" s="101"/>
      <c r="BD10" s="101"/>
      <c r="BE10" s="101"/>
      <c r="BF10" s="101"/>
      <c r="BG10" s="43"/>
      <c r="BH10" s="43"/>
      <c r="BI10" s="43"/>
      <c r="BJ10" s="43"/>
      <c r="BK10" s="43"/>
      <c r="BL10" s="43"/>
      <c r="BM10" s="43"/>
      <c r="BN10" s="43"/>
      <c r="BO10" s="43"/>
      <c r="BP10" s="43"/>
      <c r="BQ10" s="43"/>
      <c r="BR10" s="43"/>
      <c r="BS10" s="43"/>
      <c r="BT10" s="43"/>
      <c r="BU10" s="43"/>
      <c r="BV10" s="22"/>
    </row>
    <row r="11" spans="1:74" s="4" customFormat="1" ht="15" customHeight="1" x14ac:dyDescent="0.35">
      <c r="A11" s="61"/>
      <c r="B11" s="58">
        <v>1</v>
      </c>
      <c r="C11" s="54"/>
      <c r="D11" s="45"/>
      <c r="E11" s="68" t="s">
        <v>62</v>
      </c>
      <c r="F11" s="79">
        <v>0</v>
      </c>
      <c r="G11" s="80"/>
      <c r="H11" s="80"/>
      <c r="I11" s="81">
        <f t="shared" ref="I11:I74" si="2">P11</f>
        <v>0</v>
      </c>
      <c r="J11" s="81">
        <f t="shared" ref="J11:S11" si="3">SUM(J12:J18)</f>
        <v>0</v>
      </c>
      <c r="K11" s="81">
        <f t="shared" si="3"/>
        <v>0</v>
      </c>
      <c r="L11" s="81">
        <f t="shared" si="3"/>
        <v>0</v>
      </c>
      <c r="M11" s="81">
        <f t="shared" si="3"/>
        <v>0</v>
      </c>
      <c r="N11" s="81">
        <f t="shared" si="3"/>
        <v>0</v>
      </c>
      <c r="O11" s="81">
        <f t="shared" si="3"/>
        <v>0</v>
      </c>
      <c r="P11" s="82">
        <f t="shared" si="3"/>
        <v>0</v>
      </c>
      <c r="Q11" s="82">
        <f t="shared" si="3"/>
        <v>0</v>
      </c>
      <c r="R11" s="83">
        <f t="shared" si="3"/>
        <v>0</v>
      </c>
      <c r="S11" s="83">
        <f t="shared" si="3"/>
        <v>0</v>
      </c>
      <c r="T11" s="83">
        <f t="shared" ref="T11:U11" si="4">SUM(T12:T18)</f>
        <v>0</v>
      </c>
      <c r="U11" s="83">
        <f t="shared" si="4"/>
        <v>0</v>
      </c>
      <c r="V11" s="84">
        <f>SUM(V12:V18)</f>
        <v>0</v>
      </c>
      <c r="W11" s="15">
        <v>0</v>
      </c>
      <c r="X11" s="15">
        <v>0</v>
      </c>
      <c r="Y11" s="15">
        <v>0</v>
      </c>
      <c r="Z11" s="15">
        <v>0</v>
      </c>
      <c r="AA11" s="15">
        <v>0</v>
      </c>
      <c r="AB11" s="15">
        <v>0</v>
      </c>
      <c r="AC11" s="15">
        <v>0</v>
      </c>
      <c r="AD11" s="15">
        <v>0</v>
      </c>
      <c r="AE11" s="15">
        <v>0</v>
      </c>
      <c r="AF11" s="15">
        <v>0</v>
      </c>
      <c r="AG11" s="15">
        <v>0</v>
      </c>
      <c r="AH11" s="15">
        <v>0</v>
      </c>
      <c r="AI11" s="15">
        <v>0</v>
      </c>
      <c r="AJ11" s="15">
        <v>0</v>
      </c>
      <c r="AK11" s="15">
        <v>0</v>
      </c>
      <c r="AL11" s="15">
        <v>0</v>
      </c>
      <c r="AM11" s="15">
        <v>0</v>
      </c>
      <c r="AN11" s="15">
        <v>0</v>
      </c>
      <c r="AO11" s="15">
        <v>0</v>
      </c>
      <c r="AP11" s="15">
        <v>0</v>
      </c>
      <c r="AQ11" s="15">
        <v>0</v>
      </c>
      <c r="AR11" s="15">
        <v>0</v>
      </c>
      <c r="AS11" s="15">
        <v>0</v>
      </c>
      <c r="AT11" s="15">
        <v>0</v>
      </c>
      <c r="AU11" s="15"/>
      <c r="AV11" s="15"/>
      <c r="AW11" s="15"/>
      <c r="AX11" s="15"/>
      <c r="AY11" s="15"/>
      <c r="AZ11" s="15"/>
      <c r="BA11" s="15"/>
      <c r="BB11" s="15"/>
      <c r="BC11" s="15"/>
      <c r="BD11" s="15"/>
      <c r="BE11" s="15"/>
      <c r="BF11" s="15"/>
      <c r="BG11" s="15">
        <v>0</v>
      </c>
      <c r="BH11" s="15">
        <v>0</v>
      </c>
      <c r="BI11" s="15">
        <v>0</v>
      </c>
      <c r="BJ11" s="15">
        <v>0</v>
      </c>
      <c r="BK11" s="15">
        <v>0</v>
      </c>
      <c r="BL11" s="15">
        <v>0</v>
      </c>
      <c r="BM11" s="15">
        <v>0</v>
      </c>
      <c r="BN11" s="15">
        <v>0</v>
      </c>
      <c r="BO11" s="15">
        <v>0</v>
      </c>
      <c r="BP11" s="15">
        <v>0</v>
      </c>
      <c r="BQ11" s="15">
        <v>0</v>
      </c>
      <c r="BR11" s="15">
        <v>0</v>
      </c>
      <c r="BS11" s="10"/>
      <c r="BT11" s="10"/>
      <c r="BU11" s="10"/>
      <c r="BV11" s="17"/>
    </row>
    <row r="12" spans="1:74" s="4" customFormat="1" ht="15" customHeight="1" x14ac:dyDescent="0.35">
      <c r="A12" s="61"/>
      <c r="B12" s="58"/>
      <c r="C12" s="55">
        <v>1</v>
      </c>
      <c r="D12" s="59"/>
      <c r="E12" s="68" t="s">
        <v>87</v>
      </c>
      <c r="F12" s="74">
        <v>0</v>
      </c>
      <c r="G12" s="75">
        <v>48</v>
      </c>
      <c r="H12" s="75" t="s">
        <v>86</v>
      </c>
      <c r="I12" s="76">
        <f t="shared" si="2"/>
        <v>0</v>
      </c>
      <c r="J12" s="76">
        <v>0</v>
      </c>
      <c r="K12" s="76">
        <v>0</v>
      </c>
      <c r="L12" s="76">
        <v>0</v>
      </c>
      <c r="M12" s="76">
        <v>0</v>
      </c>
      <c r="N12" s="76">
        <v>0</v>
      </c>
      <c r="O12" s="76">
        <v>0</v>
      </c>
      <c r="P12" s="77">
        <f>SUM(J12:O12)</f>
        <v>0</v>
      </c>
      <c r="Q12" s="77">
        <f t="shared" ref="Q12:Q18" si="5">G12*I12</f>
        <v>0</v>
      </c>
      <c r="R12" s="78">
        <v>0</v>
      </c>
      <c r="S12" s="78">
        <v>0</v>
      </c>
      <c r="T12" s="78">
        <v>0</v>
      </c>
      <c r="U12" s="78">
        <v>0</v>
      </c>
      <c r="V12" s="78">
        <f t="shared" ref="V12:V26" si="6">SUM(R12:U12)</f>
        <v>0</v>
      </c>
      <c r="W12" s="15">
        <v>0</v>
      </c>
      <c r="X12" s="15">
        <v>0</v>
      </c>
      <c r="Y12" s="15">
        <v>0</v>
      </c>
      <c r="Z12" s="15">
        <v>0</v>
      </c>
      <c r="AA12" s="15">
        <v>0</v>
      </c>
      <c r="AB12" s="15">
        <v>0</v>
      </c>
      <c r="AC12" s="15">
        <v>0</v>
      </c>
      <c r="AD12" s="15">
        <v>0</v>
      </c>
      <c r="AE12" s="15">
        <v>0</v>
      </c>
      <c r="AF12" s="15">
        <v>0</v>
      </c>
      <c r="AG12" s="15">
        <v>0</v>
      </c>
      <c r="AH12" s="15">
        <v>0</v>
      </c>
      <c r="AI12" s="15">
        <v>0</v>
      </c>
      <c r="AJ12" s="15">
        <v>0</v>
      </c>
      <c r="AK12" s="15">
        <v>0</v>
      </c>
      <c r="AL12" s="15">
        <v>0</v>
      </c>
      <c r="AM12" s="15">
        <v>0</v>
      </c>
      <c r="AN12" s="15">
        <v>0</v>
      </c>
      <c r="AO12" s="15">
        <v>0</v>
      </c>
      <c r="AP12" s="15">
        <v>0</v>
      </c>
      <c r="AQ12" s="15">
        <v>0</v>
      </c>
      <c r="AR12" s="15">
        <v>0</v>
      </c>
      <c r="AS12" s="15">
        <v>0</v>
      </c>
      <c r="AT12" s="15">
        <v>0</v>
      </c>
      <c r="AU12" s="15"/>
      <c r="AV12" s="15"/>
      <c r="AW12" s="15"/>
      <c r="AX12" s="15"/>
      <c r="AY12" s="15"/>
      <c r="AZ12" s="15"/>
      <c r="BA12" s="15"/>
      <c r="BB12" s="15"/>
      <c r="BC12" s="15"/>
      <c r="BD12" s="15"/>
      <c r="BE12" s="15"/>
      <c r="BF12" s="15"/>
      <c r="BG12" s="15">
        <v>0</v>
      </c>
      <c r="BH12" s="15">
        <v>0</v>
      </c>
      <c r="BI12" s="15">
        <v>0</v>
      </c>
      <c r="BJ12" s="15">
        <v>0</v>
      </c>
      <c r="BK12" s="15">
        <v>0</v>
      </c>
      <c r="BL12" s="15">
        <v>0</v>
      </c>
      <c r="BM12" s="15">
        <v>0</v>
      </c>
      <c r="BN12" s="15">
        <v>0</v>
      </c>
      <c r="BO12" s="15">
        <v>0</v>
      </c>
      <c r="BP12" s="15">
        <v>0</v>
      </c>
      <c r="BQ12" s="15">
        <v>0</v>
      </c>
      <c r="BR12" s="15">
        <v>0</v>
      </c>
      <c r="BS12" s="10"/>
      <c r="BT12" s="10"/>
      <c r="BU12" s="10"/>
      <c r="BV12" s="17"/>
    </row>
    <row r="13" spans="1:74" s="5" customFormat="1" ht="15" customHeight="1" x14ac:dyDescent="0.35">
      <c r="A13" s="61"/>
      <c r="B13" s="58"/>
      <c r="C13" s="55">
        <v>2</v>
      </c>
      <c r="D13" s="59"/>
      <c r="E13" s="68" t="s">
        <v>91</v>
      </c>
      <c r="F13" s="74">
        <v>0</v>
      </c>
      <c r="G13" s="75">
        <v>48</v>
      </c>
      <c r="H13" s="75" t="s">
        <v>86</v>
      </c>
      <c r="I13" s="76">
        <f t="shared" si="2"/>
        <v>0</v>
      </c>
      <c r="J13" s="76">
        <v>0</v>
      </c>
      <c r="K13" s="76">
        <v>0</v>
      </c>
      <c r="L13" s="76">
        <v>0</v>
      </c>
      <c r="M13" s="76">
        <v>0</v>
      </c>
      <c r="N13" s="76">
        <v>0</v>
      </c>
      <c r="O13" s="76">
        <v>0</v>
      </c>
      <c r="P13" s="77">
        <f t="shared" ref="P13:P18" si="7">SUM(J13:O13)</f>
        <v>0</v>
      </c>
      <c r="Q13" s="77">
        <f t="shared" si="5"/>
        <v>0</v>
      </c>
      <c r="R13" s="78"/>
      <c r="S13" s="78">
        <v>0</v>
      </c>
      <c r="T13" s="78"/>
      <c r="U13" s="78"/>
      <c r="V13" s="78">
        <f t="shared" si="6"/>
        <v>0</v>
      </c>
      <c r="W13" s="15">
        <v>0</v>
      </c>
      <c r="X13" s="15">
        <v>0</v>
      </c>
      <c r="Y13" s="15">
        <v>0</v>
      </c>
      <c r="Z13" s="15">
        <v>0</v>
      </c>
      <c r="AA13" s="15">
        <v>0</v>
      </c>
      <c r="AB13" s="15">
        <v>0</v>
      </c>
      <c r="AC13" s="15">
        <v>0</v>
      </c>
      <c r="AD13" s="15">
        <v>0</v>
      </c>
      <c r="AE13" s="15">
        <v>0</v>
      </c>
      <c r="AF13" s="15">
        <v>0</v>
      </c>
      <c r="AG13" s="15">
        <v>0</v>
      </c>
      <c r="AH13" s="15">
        <v>0</v>
      </c>
      <c r="AI13" s="15">
        <v>0</v>
      </c>
      <c r="AJ13" s="15">
        <v>0</v>
      </c>
      <c r="AK13" s="15">
        <v>0</v>
      </c>
      <c r="AL13" s="15">
        <v>0</v>
      </c>
      <c r="AM13" s="15">
        <v>0</v>
      </c>
      <c r="AN13" s="15">
        <v>0</v>
      </c>
      <c r="AO13" s="15">
        <v>0</v>
      </c>
      <c r="AP13" s="15">
        <v>0</v>
      </c>
      <c r="AQ13" s="15">
        <v>0</v>
      </c>
      <c r="AR13" s="15">
        <v>0</v>
      </c>
      <c r="AS13" s="15">
        <v>0</v>
      </c>
      <c r="AT13" s="15">
        <v>0</v>
      </c>
      <c r="AU13" s="15"/>
      <c r="AV13" s="15"/>
      <c r="AW13" s="15"/>
      <c r="AX13" s="15"/>
      <c r="AY13" s="15"/>
      <c r="AZ13" s="15"/>
      <c r="BA13" s="15"/>
      <c r="BB13" s="15"/>
      <c r="BC13" s="15"/>
      <c r="BD13" s="15"/>
      <c r="BE13" s="15"/>
      <c r="BF13" s="15"/>
      <c r="BG13" s="15">
        <v>0</v>
      </c>
      <c r="BH13" s="15">
        <v>0</v>
      </c>
      <c r="BI13" s="15">
        <v>0</v>
      </c>
      <c r="BJ13" s="15">
        <v>0</v>
      </c>
      <c r="BK13" s="15">
        <v>0</v>
      </c>
      <c r="BL13" s="15">
        <v>0</v>
      </c>
      <c r="BM13" s="15">
        <v>0</v>
      </c>
      <c r="BN13" s="15">
        <v>0</v>
      </c>
      <c r="BO13" s="15">
        <v>0</v>
      </c>
      <c r="BP13" s="15">
        <v>0</v>
      </c>
      <c r="BQ13" s="15">
        <v>0</v>
      </c>
      <c r="BR13" s="15">
        <v>0</v>
      </c>
      <c r="BS13" s="10"/>
      <c r="BT13" s="10"/>
      <c r="BU13" s="15"/>
      <c r="BV13" s="17"/>
    </row>
    <row r="14" spans="1:74" s="5" customFormat="1" ht="15" customHeight="1" x14ac:dyDescent="0.35">
      <c r="A14" s="61"/>
      <c r="B14" s="58"/>
      <c r="C14" s="55">
        <v>3</v>
      </c>
      <c r="D14" s="59"/>
      <c r="E14" s="68"/>
      <c r="F14" s="74">
        <v>0</v>
      </c>
      <c r="G14" s="75"/>
      <c r="H14" s="75"/>
      <c r="I14" s="76"/>
      <c r="J14" s="76"/>
      <c r="K14" s="76"/>
      <c r="L14" s="76"/>
      <c r="M14" s="76"/>
      <c r="N14" s="76"/>
      <c r="O14" s="76"/>
      <c r="P14" s="77"/>
      <c r="Q14" s="77"/>
      <c r="R14" s="78"/>
      <c r="S14" s="78"/>
      <c r="T14" s="78"/>
      <c r="U14" s="78"/>
      <c r="V14" s="78"/>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0"/>
      <c r="BT14" s="10"/>
      <c r="BU14" s="15"/>
      <c r="BV14" s="17"/>
    </row>
    <row r="15" spans="1:74" s="5" customFormat="1" ht="15" customHeight="1" x14ac:dyDescent="0.35">
      <c r="A15" s="61"/>
      <c r="B15" s="58"/>
      <c r="C15" s="55">
        <v>4</v>
      </c>
      <c r="D15" s="59"/>
      <c r="E15" s="68"/>
      <c r="F15" s="74"/>
      <c r="G15" s="75"/>
      <c r="H15" s="75"/>
      <c r="I15" s="76"/>
      <c r="J15" s="76"/>
      <c r="K15" s="76"/>
      <c r="L15" s="76"/>
      <c r="M15" s="76"/>
      <c r="N15" s="76"/>
      <c r="O15" s="76"/>
      <c r="P15" s="77"/>
      <c r="Q15" s="77"/>
      <c r="R15" s="78"/>
      <c r="S15" s="78"/>
      <c r="T15" s="78"/>
      <c r="U15" s="78"/>
      <c r="V15" s="78"/>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0"/>
      <c r="BT15" s="10"/>
      <c r="BU15" s="15"/>
      <c r="BV15" s="17"/>
    </row>
    <row r="16" spans="1:74" s="5" customFormat="1" ht="15" customHeight="1" x14ac:dyDescent="0.35">
      <c r="A16" s="61"/>
      <c r="B16" s="58"/>
      <c r="C16" s="55">
        <v>5</v>
      </c>
      <c r="D16" s="59"/>
      <c r="E16" s="68"/>
      <c r="F16" s="74"/>
      <c r="G16" s="75"/>
      <c r="H16" s="75"/>
      <c r="I16" s="76"/>
      <c r="J16" s="76"/>
      <c r="K16" s="76"/>
      <c r="L16" s="76"/>
      <c r="M16" s="76"/>
      <c r="N16" s="76"/>
      <c r="O16" s="76"/>
      <c r="P16" s="77"/>
      <c r="Q16" s="77"/>
      <c r="R16" s="78"/>
      <c r="S16" s="78"/>
      <c r="T16" s="78"/>
      <c r="U16" s="78"/>
      <c r="V16" s="78"/>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0"/>
      <c r="BT16" s="10"/>
      <c r="BU16" s="15"/>
      <c r="BV16" s="17"/>
    </row>
    <row r="17" spans="1:74" s="5" customFormat="1" ht="15" customHeight="1" x14ac:dyDescent="0.35">
      <c r="A17" s="61"/>
      <c r="B17" s="58"/>
      <c r="C17" s="55">
        <v>6</v>
      </c>
      <c r="D17" s="59"/>
      <c r="E17" s="68"/>
      <c r="F17" s="74"/>
      <c r="G17" s="75"/>
      <c r="H17" s="75"/>
      <c r="I17" s="76"/>
      <c r="J17" s="76"/>
      <c r="K17" s="76"/>
      <c r="L17" s="76"/>
      <c r="M17" s="76"/>
      <c r="N17" s="76"/>
      <c r="O17" s="76"/>
      <c r="P17" s="77"/>
      <c r="Q17" s="77"/>
      <c r="R17" s="78"/>
      <c r="S17" s="78"/>
      <c r="T17" s="78"/>
      <c r="U17" s="78"/>
      <c r="V17" s="78"/>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0"/>
      <c r="BT17" s="10"/>
      <c r="BU17" s="15"/>
      <c r="BV17" s="17"/>
    </row>
    <row r="18" spans="1:74" s="5" customFormat="1" ht="15" customHeight="1" x14ac:dyDescent="0.35">
      <c r="A18" s="61"/>
      <c r="B18" s="58"/>
      <c r="C18" s="55">
        <v>7</v>
      </c>
      <c r="D18" s="59"/>
      <c r="E18" s="68"/>
      <c r="F18" s="74">
        <v>0</v>
      </c>
      <c r="G18" s="75"/>
      <c r="H18" s="75"/>
      <c r="I18" s="76">
        <f t="shared" si="2"/>
        <v>0</v>
      </c>
      <c r="J18" s="76"/>
      <c r="K18" s="76"/>
      <c r="L18" s="76"/>
      <c r="M18" s="76"/>
      <c r="N18" s="76"/>
      <c r="O18" s="76"/>
      <c r="P18" s="77">
        <f t="shared" si="7"/>
        <v>0</v>
      </c>
      <c r="Q18" s="77">
        <f t="shared" si="5"/>
        <v>0</v>
      </c>
      <c r="R18" s="78">
        <v>0</v>
      </c>
      <c r="S18" s="78">
        <v>0</v>
      </c>
      <c r="T18" s="78">
        <v>0</v>
      </c>
      <c r="U18" s="78">
        <v>0</v>
      </c>
      <c r="V18" s="78">
        <f t="shared" si="6"/>
        <v>0</v>
      </c>
      <c r="W18" s="15">
        <v>0</v>
      </c>
      <c r="X18" s="15">
        <v>0</v>
      </c>
      <c r="Y18" s="15">
        <v>0</v>
      </c>
      <c r="Z18" s="15">
        <v>0</v>
      </c>
      <c r="AA18" s="15">
        <v>0</v>
      </c>
      <c r="AB18" s="15">
        <v>0</v>
      </c>
      <c r="AC18" s="15">
        <v>0</v>
      </c>
      <c r="AD18" s="15">
        <v>0</v>
      </c>
      <c r="AE18" s="15">
        <v>0</v>
      </c>
      <c r="AF18" s="15">
        <v>0</v>
      </c>
      <c r="AG18" s="15">
        <v>0</v>
      </c>
      <c r="AH18" s="15">
        <v>0</v>
      </c>
      <c r="AI18" s="15">
        <v>0</v>
      </c>
      <c r="AJ18" s="15">
        <v>0</v>
      </c>
      <c r="AK18" s="15">
        <v>0</v>
      </c>
      <c r="AL18" s="15">
        <v>0</v>
      </c>
      <c r="AM18" s="15">
        <v>0</v>
      </c>
      <c r="AN18" s="15">
        <v>0</v>
      </c>
      <c r="AO18" s="15">
        <v>0</v>
      </c>
      <c r="AP18" s="15">
        <v>0</v>
      </c>
      <c r="AQ18" s="15">
        <v>0</v>
      </c>
      <c r="AR18" s="15">
        <v>0</v>
      </c>
      <c r="AS18" s="15">
        <v>0</v>
      </c>
      <c r="AT18" s="15">
        <v>0</v>
      </c>
      <c r="AU18" s="15"/>
      <c r="AV18" s="15"/>
      <c r="AW18" s="15"/>
      <c r="AX18" s="15"/>
      <c r="AY18" s="15"/>
      <c r="AZ18" s="15"/>
      <c r="BA18" s="15"/>
      <c r="BB18" s="15"/>
      <c r="BC18" s="15"/>
      <c r="BD18" s="15"/>
      <c r="BE18" s="15"/>
      <c r="BF18" s="15"/>
      <c r="BG18" s="15">
        <v>0</v>
      </c>
      <c r="BH18" s="15">
        <v>0</v>
      </c>
      <c r="BI18" s="15">
        <v>0</v>
      </c>
      <c r="BJ18" s="15">
        <v>0</v>
      </c>
      <c r="BK18" s="15">
        <v>0</v>
      </c>
      <c r="BL18" s="15">
        <v>0</v>
      </c>
      <c r="BM18" s="15">
        <v>0</v>
      </c>
      <c r="BN18" s="15">
        <v>0</v>
      </c>
      <c r="BO18" s="15">
        <v>0</v>
      </c>
      <c r="BP18" s="15">
        <v>0</v>
      </c>
      <c r="BQ18" s="15">
        <v>0</v>
      </c>
      <c r="BR18" s="15">
        <v>0</v>
      </c>
      <c r="BS18" s="15"/>
      <c r="BT18" s="15"/>
      <c r="BU18" s="15"/>
      <c r="BV18" s="17"/>
    </row>
    <row r="19" spans="1:74" s="4" customFormat="1" ht="15" customHeight="1" x14ac:dyDescent="0.35">
      <c r="A19" s="61"/>
      <c r="B19" s="58">
        <v>2</v>
      </c>
      <c r="C19" s="54"/>
      <c r="D19" s="10"/>
      <c r="E19" s="68" t="s">
        <v>68</v>
      </c>
      <c r="F19" s="74">
        <v>0</v>
      </c>
      <c r="G19" s="80"/>
      <c r="H19" s="80"/>
      <c r="I19" s="81">
        <f t="shared" si="2"/>
        <v>0</v>
      </c>
      <c r="J19" s="81">
        <f t="shared" ref="J19:S19" si="8">SUM(J20:J26)</f>
        <v>0</v>
      </c>
      <c r="K19" s="81">
        <f t="shared" si="8"/>
        <v>0</v>
      </c>
      <c r="L19" s="81">
        <f t="shared" si="8"/>
        <v>0</v>
      </c>
      <c r="M19" s="81">
        <f t="shared" si="8"/>
        <v>0</v>
      </c>
      <c r="N19" s="81">
        <f t="shared" si="8"/>
        <v>0</v>
      </c>
      <c r="O19" s="81">
        <f t="shared" si="8"/>
        <v>0</v>
      </c>
      <c r="P19" s="82">
        <f t="shared" si="8"/>
        <v>0</v>
      </c>
      <c r="Q19" s="82">
        <f t="shared" si="8"/>
        <v>0</v>
      </c>
      <c r="R19" s="83">
        <f t="shared" si="8"/>
        <v>0</v>
      </c>
      <c r="S19" s="83">
        <f t="shared" si="8"/>
        <v>0</v>
      </c>
      <c r="T19" s="83">
        <f t="shared" ref="T19:U19" si="9">SUM(T20:T26)</f>
        <v>0</v>
      </c>
      <c r="U19" s="83">
        <f t="shared" si="9"/>
        <v>0</v>
      </c>
      <c r="V19" s="84">
        <f>SUM(V20:V26)</f>
        <v>0</v>
      </c>
      <c r="W19" s="15">
        <v>0</v>
      </c>
      <c r="X19" s="15">
        <v>0</v>
      </c>
      <c r="Y19" s="15">
        <v>0</v>
      </c>
      <c r="Z19" s="15">
        <v>0</v>
      </c>
      <c r="AA19" s="15">
        <v>0</v>
      </c>
      <c r="AB19" s="15">
        <v>0</v>
      </c>
      <c r="AC19" s="15">
        <v>0</v>
      </c>
      <c r="AD19" s="15">
        <v>0</v>
      </c>
      <c r="AE19" s="15">
        <v>0</v>
      </c>
      <c r="AF19" s="15">
        <v>0</v>
      </c>
      <c r="AG19" s="15">
        <v>0</v>
      </c>
      <c r="AH19" s="15">
        <v>0</v>
      </c>
      <c r="AI19" s="15">
        <v>0</v>
      </c>
      <c r="AJ19" s="15">
        <v>0</v>
      </c>
      <c r="AK19" s="15">
        <v>0</v>
      </c>
      <c r="AL19" s="15">
        <v>0</v>
      </c>
      <c r="AM19" s="15">
        <v>0</v>
      </c>
      <c r="AN19" s="15">
        <v>0</v>
      </c>
      <c r="AO19" s="15">
        <v>0</v>
      </c>
      <c r="AP19" s="15">
        <v>0</v>
      </c>
      <c r="AQ19" s="15">
        <v>0</v>
      </c>
      <c r="AR19" s="15">
        <v>0</v>
      </c>
      <c r="AS19" s="15">
        <v>0</v>
      </c>
      <c r="AT19" s="15">
        <v>0</v>
      </c>
      <c r="AU19" s="15"/>
      <c r="AV19" s="15"/>
      <c r="AW19" s="15"/>
      <c r="AX19" s="15"/>
      <c r="AY19" s="15"/>
      <c r="AZ19" s="15"/>
      <c r="BA19" s="15"/>
      <c r="BB19" s="15"/>
      <c r="BC19" s="15"/>
      <c r="BD19" s="15"/>
      <c r="BE19" s="15"/>
      <c r="BF19" s="15"/>
      <c r="BG19" s="15">
        <v>0</v>
      </c>
      <c r="BH19" s="15">
        <v>0</v>
      </c>
      <c r="BI19" s="15">
        <v>0</v>
      </c>
      <c r="BJ19" s="15">
        <v>0</v>
      </c>
      <c r="BK19" s="15">
        <v>0</v>
      </c>
      <c r="BL19" s="15">
        <v>0</v>
      </c>
      <c r="BM19" s="15">
        <v>0</v>
      </c>
      <c r="BN19" s="15">
        <v>0</v>
      </c>
      <c r="BO19" s="15">
        <v>0</v>
      </c>
      <c r="BP19" s="15">
        <v>0</v>
      </c>
      <c r="BQ19" s="15">
        <v>0</v>
      </c>
      <c r="BR19" s="15">
        <v>0</v>
      </c>
      <c r="BS19" s="10"/>
      <c r="BT19" s="10"/>
      <c r="BU19" s="10"/>
      <c r="BV19" s="17"/>
    </row>
    <row r="20" spans="1:74" s="4" customFormat="1" ht="15" customHeight="1" x14ac:dyDescent="0.35">
      <c r="A20" s="61"/>
      <c r="B20" s="58"/>
      <c r="C20" s="55">
        <v>1</v>
      </c>
      <c r="D20" s="10"/>
      <c r="E20" s="68" t="s">
        <v>90</v>
      </c>
      <c r="F20" s="74">
        <v>0</v>
      </c>
      <c r="G20" s="75">
        <v>48</v>
      </c>
      <c r="H20" s="75" t="s">
        <v>86</v>
      </c>
      <c r="I20" s="76">
        <f t="shared" si="2"/>
        <v>0</v>
      </c>
      <c r="J20" s="76">
        <v>0</v>
      </c>
      <c r="K20" s="76">
        <v>0</v>
      </c>
      <c r="L20" s="76">
        <v>0</v>
      </c>
      <c r="M20" s="76">
        <v>0</v>
      </c>
      <c r="N20" s="76">
        <v>0</v>
      </c>
      <c r="O20" s="76">
        <v>0</v>
      </c>
      <c r="P20" s="77">
        <f t="shared" ref="P20:P26" si="10">SUM(J20:O20)</f>
        <v>0</v>
      </c>
      <c r="Q20" s="77">
        <f>G20*I20</f>
        <v>0</v>
      </c>
      <c r="R20" s="78">
        <v>0</v>
      </c>
      <c r="S20" s="78">
        <v>0</v>
      </c>
      <c r="T20" s="78">
        <v>0</v>
      </c>
      <c r="U20" s="78">
        <v>0</v>
      </c>
      <c r="V20" s="78">
        <f t="shared" si="6"/>
        <v>0</v>
      </c>
      <c r="W20" s="15">
        <v>0</v>
      </c>
      <c r="X20" s="15">
        <v>0</v>
      </c>
      <c r="Y20" s="15">
        <v>0</v>
      </c>
      <c r="Z20" s="15">
        <v>0</v>
      </c>
      <c r="AA20" s="15">
        <v>0</v>
      </c>
      <c r="AB20" s="15">
        <v>0</v>
      </c>
      <c r="AC20" s="15">
        <v>0</v>
      </c>
      <c r="AD20" s="15">
        <v>0</v>
      </c>
      <c r="AE20" s="15">
        <v>0</v>
      </c>
      <c r="AF20" s="15">
        <v>0</v>
      </c>
      <c r="AG20" s="15">
        <v>0</v>
      </c>
      <c r="AH20" s="15">
        <v>0</v>
      </c>
      <c r="AI20" s="15">
        <v>0</v>
      </c>
      <c r="AJ20" s="15">
        <v>0</v>
      </c>
      <c r="AK20" s="15">
        <v>0</v>
      </c>
      <c r="AL20" s="15">
        <v>0</v>
      </c>
      <c r="AM20" s="15">
        <v>0</v>
      </c>
      <c r="AN20" s="15">
        <v>0</v>
      </c>
      <c r="AO20" s="15">
        <v>0</v>
      </c>
      <c r="AP20" s="15">
        <v>0</v>
      </c>
      <c r="AQ20" s="15">
        <v>0</v>
      </c>
      <c r="AR20" s="15">
        <v>0</v>
      </c>
      <c r="AS20" s="15">
        <v>0</v>
      </c>
      <c r="AT20" s="15">
        <v>0</v>
      </c>
      <c r="AU20" s="15"/>
      <c r="AV20" s="15"/>
      <c r="AW20" s="15"/>
      <c r="AX20" s="15"/>
      <c r="AY20" s="15"/>
      <c r="AZ20" s="15"/>
      <c r="BA20" s="15"/>
      <c r="BB20" s="15"/>
      <c r="BC20" s="15"/>
      <c r="BD20" s="15"/>
      <c r="BE20" s="15"/>
      <c r="BF20" s="15"/>
      <c r="BG20" s="15">
        <v>0</v>
      </c>
      <c r="BH20" s="15">
        <v>0</v>
      </c>
      <c r="BI20" s="15">
        <v>0</v>
      </c>
      <c r="BJ20" s="15">
        <v>0</v>
      </c>
      <c r="BK20" s="15">
        <v>0</v>
      </c>
      <c r="BL20" s="15">
        <v>0</v>
      </c>
      <c r="BM20" s="15">
        <v>0</v>
      </c>
      <c r="BN20" s="15">
        <v>0</v>
      </c>
      <c r="BO20" s="15">
        <v>0</v>
      </c>
      <c r="BP20" s="15">
        <v>0</v>
      </c>
      <c r="BQ20" s="15">
        <v>0</v>
      </c>
      <c r="BR20" s="15">
        <v>0</v>
      </c>
      <c r="BS20" s="10"/>
      <c r="BT20" s="10"/>
      <c r="BU20" s="10"/>
      <c r="BV20" s="17"/>
    </row>
    <row r="21" spans="1:74" s="4" customFormat="1" ht="15" customHeight="1" x14ac:dyDescent="0.35">
      <c r="A21" s="61"/>
      <c r="B21" s="58"/>
      <c r="C21" s="55">
        <v>2</v>
      </c>
      <c r="D21" s="10"/>
      <c r="E21" s="68" t="s">
        <v>88</v>
      </c>
      <c r="F21" s="74">
        <v>0</v>
      </c>
      <c r="G21" s="75">
        <v>48</v>
      </c>
      <c r="H21" s="75" t="s">
        <v>86</v>
      </c>
      <c r="I21" s="76">
        <f t="shared" si="2"/>
        <v>0</v>
      </c>
      <c r="J21" s="76">
        <v>0</v>
      </c>
      <c r="K21" s="76">
        <v>0</v>
      </c>
      <c r="L21" s="76">
        <v>0</v>
      </c>
      <c r="M21" s="76">
        <v>0</v>
      </c>
      <c r="N21" s="76">
        <v>0</v>
      </c>
      <c r="O21" s="76">
        <v>0</v>
      </c>
      <c r="P21" s="77">
        <f t="shared" si="10"/>
        <v>0</v>
      </c>
      <c r="Q21" s="77">
        <f t="shared" ref="Q21:Q25" si="11">G21*I21</f>
        <v>0</v>
      </c>
      <c r="R21" s="78">
        <v>0</v>
      </c>
      <c r="S21" s="78"/>
      <c r="T21" s="78"/>
      <c r="U21" s="78"/>
      <c r="V21" s="78">
        <f t="shared" si="6"/>
        <v>0</v>
      </c>
      <c r="W21" s="15"/>
      <c r="X21" s="15"/>
      <c r="Y21" s="15"/>
      <c r="Z21" s="15"/>
      <c r="AA21" s="15"/>
      <c r="AB21" s="15"/>
      <c r="AC21" s="15"/>
      <c r="AD21" s="15"/>
      <c r="AE21" s="15"/>
      <c r="AF21" s="15"/>
      <c r="AG21" s="15">
        <v>0</v>
      </c>
      <c r="AH21" s="15">
        <v>0</v>
      </c>
      <c r="AI21" s="15">
        <v>0</v>
      </c>
      <c r="AJ21" s="15">
        <v>0</v>
      </c>
      <c r="AK21" s="15">
        <v>0</v>
      </c>
      <c r="AL21" s="15">
        <v>0</v>
      </c>
      <c r="AM21" s="15">
        <v>0</v>
      </c>
      <c r="AN21" s="15">
        <v>0</v>
      </c>
      <c r="AO21" s="15">
        <v>0</v>
      </c>
      <c r="AP21" s="15">
        <v>0</v>
      </c>
      <c r="AQ21" s="15">
        <v>0</v>
      </c>
      <c r="AR21" s="15">
        <v>0</v>
      </c>
      <c r="AS21" s="15">
        <v>0</v>
      </c>
      <c r="AT21" s="15">
        <v>0</v>
      </c>
      <c r="AU21" s="15"/>
      <c r="AV21" s="15"/>
      <c r="AW21" s="15"/>
      <c r="AX21" s="15"/>
      <c r="AY21" s="15"/>
      <c r="AZ21" s="15"/>
      <c r="BA21" s="15"/>
      <c r="BB21" s="15"/>
      <c r="BC21" s="15"/>
      <c r="BD21" s="15"/>
      <c r="BE21" s="15"/>
      <c r="BF21" s="15"/>
      <c r="BG21" s="15">
        <v>0</v>
      </c>
      <c r="BH21" s="15">
        <v>0</v>
      </c>
      <c r="BI21" s="15">
        <v>0</v>
      </c>
      <c r="BJ21" s="15">
        <v>0</v>
      </c>
      <c r="BK21" s="15">
        <v>0</v>
      </c>
      <c r="BL21" s="15">
        <v>0</v>
      </c>
      <c r="BM21" s="15">
        <v>0</v>
      </c>
      <c r="BN21" s="15">
        <v>0</v>
      </c>
      <c r="BO21" s="15">
        <v>0</v>
      </c>
      <c r="BP21" s="15">
        <v>0</v>
      </c>
      <c r="BQ21" s="15">
        <v>0</v>
      </c>
      <c r="BR21" s="15">
        <v>0</v>
      </c>
      <c r="BS21" s="10"/>
      <c r="BT21" s="10"/>
      <c r="BU21" s="10"/>
      <c r="BV21" s="17"/>
    </row>
    <row r="22" spans="1:74" s="4" customFormat="1" ht="15" customHeight="1" x14ac:dyDescent="0.35">
      <c r="A22" s="61"/>
      <c r="B22" s="58"/>
      <c r="C22" s="55">
        <v>3</v>
      </c>
      <c r="D22" s="10"/>
      <c r="E22" s="68" t="s">
        <v>89</v>
      </c>
      <c r="F22" s="74">
        <v>0</v>
      </c>
      <c r="G22" s="75">
        <v>48</v>
      </c>
      <c r="H22" s="75" t="s">
        <v>86</v>
      </c>
      <c r="I22" s="76">
        <f t="shared" si="2"/>
        <v>0</v>
      </c>
      <c r="J22" s="76">
        <v>0</v>
      </c>
      <c r="K22" s="76">
        <v>0</v>
      </c>
      <c r="L22" s="76">
        <v>0</v>
      </c>
      <c r="M22" s="76">
        <v>0</v>
      </c>
      <c r="N22" s="76">
        <v>0</v>
      </c>
      <c r="O22" s="76">
        <v>0</v>
      </c>
      <c r="P22" s="77">
        <f t="shared" si="10"/>
        <v>0</v>
      </c>
      <c r="Q22" s="77">
        <f t="shared" si="11"/>
        <v>0</v>
      </c>
      <c r="R22" s="78">
        <v>0</v>
      </c>
      <c r="S22" s="78"/>
      <c r="T22" s="78"/>
      <c r="U22" s="78"/>
      <c r="V22" s="78">
        <f t="shared" si="6"/>
        <v>0</v>
      </c>
      <c r="W22" s="15">
        <v>0</v>
      </c>
      <c r="X22" s="15">
        <v>0</v>
      </c>
      <c r="Y22" s="15">
        <v>0</v>
      </c>
      <c r="Z22" s="15">
        <v>0</v>
      </c>
      <c r="AA22" s="15">
        <v>0</v>
      </c>
      <c r="AB22" s="15">
        <v>0</v>
      </c>
      <c r="AC22" s="15">
        <v>0</v>
      </c>
      <c r="AD22" s="15">
        <v>0</v>
      </c>
      <c r="AE22" s="15">
        <v>0</v>
      </c>
      <c r="AF22" s="15">
        <v>0</v>
      </c>
      <c r="AG22" s="15">
        <v>0</v>
      </c>
      <c r="AH22" s="15">
        <v>0</v>
      </c>
      <c r="AI22" s="15">
        <v>0</v>
      </c>
      <c r="AJ22" s="15">
        <v>0</v>
      </c>
      <c r="AK22" s="15">
        <v>0</v>
      </c>
      <c r="AL22" s="15">
        <v>0</v>
      </c>
      <c r="AM22" s="15">
        <v>0</v>
      </c>
      <c r="AN22" s="15">
        <v>0</v>
      </c>
      <c r="AO22" s="15">
        <v>0</v>
      </c>
      <c r="AP22" s="15">
        <v>0</v>
      </c>
      <c r="AQ22" s="15">
        <v>0</v>
      </c>
      <c r="AR22" s="15">
        <v>0</v>
      </c>
      <c r="AS22" s="15">
        <v>0</v>
      </c>
      <c r="AT22" s="15">
        <v>0</v>
      </c>
      <c r="AU22" s="15"/>
      <c r="AV22" s="15"/>
      <c r="AW22" s="15"/>
      <c r="AX22" s="15"/>
      <c r="AY22" s="15"/>
      <c r="AZ22" s="15"/>
      <c r="BA22" s="15"/>
      <c r="BB22" s="15"/>
      <c r="BC22" s="15"/>
      <c r="BD22" s="15"/>
      <c r="BE22" s="15"/>
      <c r="BF22" s="15"/>
      <c r="BG22" s="15">
        <v>0</v>
      </c>
      <c r="BH22" s="15">
        <v>0</v>
      </c>
      <c r="BI22" s="15">
        <v>0</v>
      </c>
      <c r="BJ22" s="15">
        <v>0</v>
      </c>
      <c r="BK22" s="15">
        <v>0</v>
      </c>
      <c r="BL22" s="15">
        <v>0</v>
      </c>
      <c r="BM22" s="15">
        <v>0</v>
      </c>
      <c r="BN22" s="15">
        <v>0</v>
      </c>
      <c r="BO22" s="15">
        <v>0</v>
      </c>
      <c r="BP22" s="15">
        <v>0</v>
      </c>
      <c r="BQ22" s="15">
        <v>0</v>
      </c>
      <c r="BR22" s="15">
        <v>0</v>
      </c>
      <c r="BS22" s="10"/>
      <c r="BT22" s="10"/>
      <c r="BU22" s="10"/>
      <c r="BV22" s="17"/>
    </row>
    <row r="23" spans="1:74" s="4" customFormat="1" ht="15" x14ac:dyDescent="0.35">
      <c r="A23" s="61"/>
      <c r="B23" s="58"/>
      <c r="C23" s="55">
        <v>4</v>
      </c>
      <c r="D23" s="10"/>
      <c r="E23" s="68" t="s">
        <v>103</v>
      </c>
      <c r="F23" s="74">
        <v>0</v>
      </c>
      <c r="G23" s="75">
        <v>8</v>
      </c>
      <c r="H23" s="75" t="s">
        <v>41</v>
      </c>
      <c r="I23" s="76">
        <f t="shared" si="2"/>
        <v>0</v>
      </c>
      <c r="J23" s="76">
        <v>0</v>
      </c>
      <c r="K23" s="76">
        <v>0</v>
      </c>
      <c r="L23" s="76">
        <v>0</v>
      </c>
      <c r="M23" s="76">
        <v>0</v>
      </c>
      <c r="N23" s="76">
        <v>0</v>
      </c>
      <c r="O23" s="76">
        <v>0</v>
      </c>
      <c r="P23" s="77">
        <f t="shared" si="10"/>
        <v>0</v>
      </c>
      <c r="Q23" s="77">
        <f t="shared" si="11"/>
        <v>0</v>
      </c>
      <c r="R23" s="78">
        <v>0</v>
      </c>
      <c r="S23" s="78">
        <v>0</v>
      </c>
      <c r="T23" s="78">
        <v>0</v>
      </c>
      <c r="U23" s="78">
        <v>0</v>
      </c>
      <c r="V23" s="78">
        <f t="shared" ref="V23:V25" si="12">SUM(R23:U23)</f>
        <v>0</v>
      </c>
      <c r="W23" s="15">
        <v>0</v>
      </c>
      <c r="X23" s="15">
        <v>0</v>
      </c>
      <c r="Y23" s="15">
        <v>0</v>
      </c>
      <c r="Z23" s="15">
        <v>0</v>
      </c>
      <c r="AA23" s="15">
        <v>0</v>
      </c>
      <c r="AB23" s="15">
        <v>0</v>
      </c>
      <c r="AC23" s="15">
        <v>0</v>
      </c>
      <c r="AD23" s="15">
        <v>0</v>
      </c>
      <c r="AE23" s="15">
        <v>0</v>
      </c>
      <c r="AF23" s="15">
        <v>0</v>
      </c>
      <c r="AG23" s="15">
        <v>0</v>
      </c>
      <c r="AH23" s="15">
        <v>0</v>
      </c>
      <c r="AI23" s="15">
        <v>0</v>
      </c>
      <c r="AJ23" s="15">
        <v>0</v>
      </c>
      <c r="AK23" s="15">
        <v>0</v>
      </c>
      <c r="AL23" s="15">
        <v>0</v>
      </c>
      <c r="AM23" s="15">
        <v>0</v>
      </c>
      <c r="AN23" s="15">
        <v>0</v>
      </c>
      <c r="AO23" s="15">
        <v>0</v>
      </c>
      <c r="AP23" s="15">
        <v>0</v>
      </c>
      <c r="AQ23" s="15">
        <v>0</v>
      </c>
      <c r="AR23" s="15">
        <v>0</v>
      </c>
      <c r="AS23" s="15">
        <v>0</v>
      </c>
      <c r="AT23" s="15">
        <v>0</v>
      </c>
      <c r="AU23" s="15"/>
      <c r="AV23" s="15"/>
      <c r="AW23" s="15"/>
      <c r="AX23" s="15"/>
      <c r="AY23" s="15"/>
      <c r="AZ23" s="15"/>
      <c r="BA23" s="15"/>
      <c r="BB23" s="15"/>
      <c r="BC23" s="15"/>
      <c r="BD23" s="15"/>
      <c r="BE23" s="15"/>
      <c r="BF23" s="15"/>
      <c r="BG23" s="15">
        <v>0</v>
      </c>
      <c r="BH23" s="15">
        <v>0</v>
      </c>
      <c r="BI23" s="15">
        <v>0</v>
      </c>
      <c r="BJ23" s="15">
        <v>0</v>
      </c>
      <c r="BK23" s="15">
        <v>0</v>
      </c>
      <c r="BL23" s="15">
        <v>0</v>
      </c>
      <c r="BM23" s="15">
        <v>0</v>
      </c>
      <c r="BN23" s="15">
        <v>0</v>
      </c>
      <c r="BO23" s="15">
        <v>0</v>
      </c>
      <c r="BP23" s="15">
        <v>0</v>
      </c>
      <c r="BQ23" s="15">
        <v>0</v>
      </c>
      <c r="BR23" s="15">
        <v>0</v>
      </c>
      <c r="BS23" s="10"/>
      <c r="BT23" s="10"/>
      <c r="BU23" s="10"/>
      <c r="BV23" s="17"/>
    </row>
    <row r="24" spans="1:74" s="4" customFormat="1" ht="15" customHeight="1" x14ac:dyDescent="0.35">
      <c r="A24" s="61"/>
      <c r="B24" s="58"/>
      <c r="C24" s="55">
        <v>5</v>
      </c>
      <c r="D24" s="10"/>
      <c r="E24" s="68"/>
      <c r="F24" s="74"/>
      <c r="G24" s="75"/>
      <c r="H24" s="75"/>
      <c r="I24" s="76">
        <f t="shared" si="2"/>
        <v>0</v>
      </c>
      <c r="J24" s="76"/>
      <c r="K24" s="76"/>
      <c r="L24" s="76"/>
      <c r="M24" s="76"/>
      <c r="N24" s="76"/>
      <c r="O24" s="76"/>
      <c r="P24" s="77">
        <f t="shared" si="10"/>
        <v>0</v>
      </c>
      <c r="Q24" s="77">
        <f t="shared" si="11"/>
        <v>0</v>
      </c>
      <c r="R24" s="78"/>
      <c r="S24" s="78"/>
      <c r="T24" s="78"/>
      <c r="U24" s="78"/>
      <c r="V24" s="78">
        <f t="shared" si="12"/>
        <v>0</v>
      </c>
      <c r="W24" s="15"/>
      <c r="X24" s="15"/>
      <c r="Y24" s="15"/>
      <c r="Z24" s="15"/>
      <c r="AA24" s="15"/>
      <c r="AB24" s="15">
        <v>0</v>
      </c>
      <c r="AC24" s="15">
        <v>0</v>
      </c>
      <c r="AD24" s="15">
        <v>0</v>
      </c>
      <c r="AE24" s="15"/>
      <c r="AF24" s="15"/>
      <c r="AG24" s="15">
        <v>0</v>
      </c>
      <c r="AH24" s="15">
        <v>0</v>
      </c>
      <c r="AI24" s="15">
        <v>0</v>
      </c>
      <c r="AJ24" s="15">
        <v>0</v>
      </c>
      <c r="AK24" s="15">
        <v>0</v>
      </c>
      <c r="AL24" s="15">
        <v>0</v>
      </c>
      <c r="AM24" s="15">
        <v>0</v>
      </c>
      <c r="AN24" s="15">
        <v>0</v>
      </c>
      <c r="AO24" s="15">
        <v>0</v>
      </c>
      <c r="AP24" s="15">
        <v>0</v>
      </c>
      <c r="AQ24" s="15">
        <v>0</v>
      </c>
      <c r="AR24" s="15">
        <v>0</v>
      </c>
      <c r="AS24" s="15">
        <v>0</v>
      </c>
      <c r="AT24" s="15">
        <v>0</v>
      </c>
      <c r="AU24" s="15"/>
      <c r="AV24" s="15"/>
      <c r="AW24" s="15"/>
      <c r="AX24" s="15"/>
      <c r="AY24" s="15"/>
      <c r="AZ24" s="15"/>
      <c r="BA24" s="15"/>
      <c r="BB24" s="15"/>
      <c r="BC24" s="15"/>
      <c r="BD24" s="15"/>
      <c r="BE24" s="15"/>
      <c r="BF24" s="15"/>
      <c r="BG24" s="15">
        <v>0</v>
      </c>
      <c r="BH24" s="15">
        <v>0</v>
      </c>
      <c r="BI24" s="15">
        <v>0</v>
      </c>
      <c r="BJ24" s="15">
        <v>0</v>
      </c>
      <c r="BK24" s="15">
        <v>0</v>
      </c>
      <c r="BL24" s="15">
        <v>0</v>
      </c>
      <c r="BM24" s="15">
        <v>0</v>
      </c>
      <c r="BN24" s="15">
        <v>0</v>
      </c>
      <c r="BO24" s="15">
        <v>0</v>
      </c>
      <c r="BP24" s="15">
        <v>0</v>
      </c>
      <c r="BQ24" s="15">
        <v>0</v>
      </c>
      <c r="BR24" s="15">
        <v>0</v>
      </c>
      <c r="BS24" s="10"/>
      <c r="BT24" s="10"/>
      <c r="BU24" s="10"/>
      <c r="BV24" s="17"/>
    </row>
    <row r="25" spans="1:74" s="4" customFormat="1" ht="15" customHeight="1" x14ac:dyDescent="0.35">
      <c r="A25" s="61"/>
      <c r="B25" s="58"/>
      <c r="C25" s="55">
        <v>6</v>
      </c>
      <c r="D25" s="10"/>
      <c r="E25" s="68"/>
      <c r="F25" s="74"/>
      <c r="G25" s="75"/>
      <c r="H25" s="75"/>
      <c r="I25" s="76">
        <f t="shared" si="2"/>
        <v>0</v>
      </c>
      <c r="J25" s="76"/>
      <c r="K25" s="76"/>
      <c r="L25" s="76"/>
      <c r="M25" s="76"/>
      <c r="N25" s="76"/>
      <c r="O25" s="76"/>
      <c r="P25" s="77">
        <f t="shared" si="10"/>
        <v>0</v>
      </c>
      <c r="Q25" s="77">
        <f t="shared" si="11"/>
        <v>0</v>
      </c>
      <c r="R25" s="78"/>
      <c r="S25" s="78"/>
      <c r="T25" s="78"/>
      <c r="U25" s="78"/>
      <c r="V25" s="78">
        <f t="shared" si="12"/>
        <v>0</v>
      </c>
      <c r="W25" s="15"/>
      <c r="X25" s="15"/>
      <c r="Y25" s="15"/>
      <c r="Z25" s="15"/>
      <c r="AA25" s="15"/>
      <c r="AB25" s="15"/>
      <c r="AC25" s="15"/>
      <c r="AD25" s="15"/>
      <c r="AE25" s="15"/>
      <c r="AF25" s="15"/>
      <c r="AG25" s="15">
        <v>0</v>
      </c>
      <c r="AH25" s="15">
        <v>0</v>
      </c>
      <c r="AI25" s="15">
        <v>0</v>
      </c>
      <c r="AJ25" s="15">
        <v>0</v>
      </c>
      <c r="AK25" s="15">
        <v>0</v>
      </c>
      <c r="AL25" s="15">
        <v>0</v>
      </c>
      <c r="AM25" s="15">
        <v>0</v>
      </c>
      <c r="AN25" s="15">
        <v>0</v>
      </c>
      <c r="AO25" s="15">
        <v>0</v>
      </c>
      <c r="AP25" s="15">
        <v>0</v>
      </c>
      <c r="AQ25" s="15">
        <v>0</v>
      </c>
      <c r="AR25" s="15">
        <v>0</v>
      </c>
      <c r="AS25" s="15">
        <v>0</v>
      </c>
      <c r="AT25" s="15">
        <v>0</v>
      </c>
      <c r="AU25" s="15"/>
      <c r="AV25" s="15"/>
      <c r="AW25" s="15"/>
      <c r="AX25" s="15"/>
      <c r="AY25" s="15"/>
      <c r="AZ25" s="15"/>
      <c r="BA25" s="15"/>
      <c r="BB25" s="15"/>
      <c r="BC25" s="15"/>
      <c r="BD25" s="15"/>
      <c r="BE25" s="15"/>
      <c r="BF25" s="15"/>
      <c r="BG25" s="15">
        <v>0</v>
      </c>
      <c r="BH25" s="15">
        <v>0</v>
      </c>
      <c r="BI25" s="15">
        <v>0</v>
      </c>
      <c r="BJ25" s="15">
        <v>0</v>
      </c>
      <c r="BK25" s="15">
        <v>0</v>
      </c>
      <c r="BL25" s="15">
        <v>0</v>
      </c>
      <c r="BM25" s="15">
        <v>0</v>
      </c>
      <c r="BN25" s="15">
        <v>0</v>
      </c>
      <c r="BO25" s="15">
        <v>0</v>
      </c>
      <c r="BP25" s="15">
        <v>0</v>
      </c>
      <c r="BQ25" s="15">
        <v>0</v>
      </c>
      <c r="BR25" s="15">
        <v>0</v>
      </c>
      <c r="BS25" s="10"/>
      <c r="BT25" s="10"/>
      <c r="BU25" s="10"/>
      <c r="BV25" s="17"/>
    </row>
    <row r="26" spans="1:74" s="4" customFormat="1" ht="15" customHeight="1" x14ac:dyDescent="0.35">
      <c r="A26" s="61"/>
      <c r="B26" s="58"/>
      <c r="C26" s="55">
        <v>7</v>
      </c>
      <c r="D26" s="10"/>
      <c r="E26" s="68"/>
      <c r="F26" s="74">
        <v>0</v>
      </c>
      <c r="G26" s="75"/>
      <c r="H26" s="75"/>
      <c r="I26" s="76">
        <f t="shared" si="2"/>
        <v>0</v>
      </c>
      <c r="J26" s="76">
        <v>0</v>
      </c>
      <c r="K26" s="76">
        <v>0</v>
      </c>
      <c r="L26" s="76">
        <v>0</v>
      </c>
      <c r="M26" s="76">
        <v>0</v>
      </c>
      <c r="N26" s="76">
        <v>0</v>
      </c>
      <c r="O26" s="76">
        <v>0</v>
      </c>
      <c r="P26" s="77">
        <f t="shared" si="10"/>
        <v>0</v>
      </c>
      <c r="Q26" s="77">
        <f>G26*I26</f>
        <v>0</v>
      </c>
      <c r="R26" s="78">
        <v>0</v>
      </c>
      <c r="S26" s="78">
        <v>0</v>
      </c>
      <c r="T26" s="78">
        <v>0</v>
      </c>
      <c r="U26" s="78">
        <v>0</v>
      </c>
      <c r="V26" s="78">
        <f t="shared" si="6"/>
        <v>0</v>
      </c>
      <c r="W26" s="15">
        <v>0</v>
      </c>
      <c r="X26" s="15">
        <v>0</v>
      </c>
      <c r="Y26" s="15">
        <v>0</v>
      </c>
      <c r="Z26" s="15">
        <v>0</v>
      </c>
      <c r="AA26" s="15">
        <v>0</v>
      </c>
      <c r="AB26" s="15">
        <v>0</v>
      </c>
      <c r="AC26" s="15">
        <v>0</v>
      </c>
      <c r="AD26" s="15">
        <v>0</v>
      </c>
      <c r="AE26" s="15">
        <v>0</v>
      </c>
      <c r="AF26" s="15">
        <v>0</v>
      </c>
      <c r="AG26" s="15">
        <v>0</v>
      </c>
      <c r="AH26" s="15">
        <v>0</v>
      </c>
      <c r="AI26" s="15">
        <v>0</v>
      </c>
      <c r="AJ26" s="15">
        <v>0</v>
      </c>
      <c r="AK26" s="15">
        <v>0</v>
      </c>
      <c r="AL26" s="15">
        <v>0</v>
      </c>
      <c r="AM26" s="15">
        <v>0</v>
      </c>
      <c r="AN26" s="15">
        <v>0</v>
      </c>
      <c r="AO26" s="15">
        <v>0</v>
      </c>
      <c r="AP26" s="15">
        <v>0</v>
      </c>
      <c r="AQ26" s="15">
        <v>0</v>
      </c>
      <c r="AR26" s="15">
        <v>0</v>
      </c>
      <c r="AS26" s="15">
        <v>0</v>
      </c>
      <c r="AT26" s="15">
        <v>0</v>
      </c>
      <c r="AU26" s="15"/>
      <c r="AV26" s="15"/>
      <c r="AW26" s="15"/>
      <c r="AX26" s="15"/>
      <c r="AY26" s="15"/>
      <c r="AZ26" s="15"/>
      <c r="BA26" s="15"/>
      <c r="BB26" s="15"/>
      <c r="BC26" s="15"/>
      <c r="BD26" s="15"/>
      <c r="BE26" s="15"/>
      <c r="BF26" s="15"/>
      <c r="BG26" s="15">
        <v>0</v>
      </c>
      <c r="BH26" s="15">
        <v>0</v>
      </c>
      <c r="BI26" s="15">
        <v>0</v>
      </c>
      <c r="BJ26" s="15">
        <v>0</v>
      </c>
      <c r="BK26" s="15">
        <v>0</v>
      </c>
      <c r="BL26" s="15">
        <v>0</v>
      </c>
      <c r="BM26" s="15">
        <v>0</v>
      </c>
      <c r="BN26" s="15">
        <v>0</v>
      </c>
      <c r="BO26" s="15">
        <v>0</v>
      </c>
      <c r="BP26" s="15">
        <v>0</v>
      </c>
      <c r="BQ26" s="15">
        <v>0</v>
      </c>
      <c r="BR26" s="15">
        <v>0</v>
      </c>
      <c r="BS26" s="10"/>
      <c r="BT26" s="10"/>
      <c r="BU26" s="10"/>
      <c r="BV26" s="17"/>
    </row>
    <row r="27" spans="1:74" s="23" customFormat="1" ht="41.25" x14ac:dyDescent="0.35">
      <c r="A27" s="106">
        <v>1</v>
      </c>
      <c r="B27" s="57"/>
      <c r="C27" s="26"/>
      <c r="D27" s="26"/>
      <c r="E27" s="112" t="s">
        <v>123</v>
      </c>
      <c r="F27" s="69">
        <v>0</v>
      </c>
      <c r="G27" s="70"/>
      <c r="H27" s="87"/>
      <c r="I27" s="71"/>
      <c r="J27" s="71"/>
      <c r="K27" s="71"/>
      <c r="L27" s="71"/>
      <c r="M27" s="71"/>
      <c r="N27" s="71"/>
      <c r="O27" s="71"/>
      <c r="P27" s="88"/>
      <c r="Q27" s="88"/>
      <c r="R27" s="89"/>
      <c r="S27" s="89"/>
      <c r="T27" s="89"/>
      <c r="U27" s="89"/>
      <c r="V27" s="73"/>
      <c r="W27" s="15">
        <v>0</v>
      </c>
      <c r="X27" s="15">
        <v>0</v>
      </c>
      <c r="Y27" s="15">
        <v>0</v>
      </c>
      <c r="Z27" s="15">
        <v>0</v>
      </c>
      <c r="AA27" s="15">
        <v>0</v>
      </c>
      <c r="AB27" s="15">
        <v>0</v>
      </c>
      <c r="AC27" s="15">
        <v>0</v>
      </c>
      <c r="AD27" s="15">
        <v>0</v>
      </c>
      <c r="AE27" s="15">
        <v>0</v>
      </c>
      <c r="AF27" s="15">
        <v>0</v>
      </c>
      <c r="AG27" s="15">
        <v>0</v>
      </c>
      <c r="AH27" s="15">
        <v>0</v>
      </c>
      <c r="AI27" s="15">
        <v>0</v>
      </c>
      <c r="AJ27" s="15">
        <v>0</v>
      </c>
      <c r="AK27" s="15">
        <v>0</v>
      </c>
      <c r="AL27" s="15">
        <v>0</v>
      </c>
      <c r="AM27" s="15">
        <v>0</v>
      </c>
      <c r="AN27" s="15">
        <v>0</v>
      </c>
      <c r="AO27" s="15">
        <v>0</v>
      </c>
      <c r="AP27" s="15">
        <v>0</v>
      </c>
      <c r="AQ27" s="15">
        <v>0</v>
      </c>
      <c r="AR27" s="15">
        <v>0</v>
      </c>
      <c r="AS27" s="15">
        <v>0</v>
      </c>
      <c r="AT27" s="15">
        <v>0</v>
      </c>
      <c r="AU27" s="15"/>
      <c r="AV27" s="15"/>
      <c r="AW27" s="15"/>
      <c r="AX27" s="15"/>
      <c r="AY27" s="15"/>
      <c r="AZ27" s="15"/>
      <c r="BA27" s="15"/>
      <c r="BB27" s="15"/>
      <c r="BC27" s="15"/>
      <c r="BD27" s="15"/>
      <c r="BE27" s="15"/>
      <c r="BF27" s="15"/>
      <c r="BG27" s="15">
        <v>0</v>
      </c>
      <c r="BH27" s="15">
        <v>0</v>
      </c>
      <c r="BI27" s="15">
        <v>0</v>
      </c>
      <c r="BJ27" s="15">
        <v>0</v>
      </c>
      <c r="BK27" s="15">
        <v>0</v>
      </c>
      <c r="BL27" s="15">
        <v>0</v>
      </c>
      <c r="BM27" s="15">
        <v>0</v>
      </c>
      <c r="BN27" s="15">
        <v>0</v>
      </c>
      <c r="BO27" s="15">
        <v>0</v>
      </c>
      <c r="BP27" s="15">
        <v>0</v>
      </c>
      <c r="BQ27" s="15">
        <v>0</v>
      </c>
      <c r="BR27" s="15">
        <v>0</v>
      </c>
      <c r="BS27" s="43"/>
      <c r="BT27" s="43"/>
      <c r="BU27" s="43"/>
      <c r="BV27" s="22"/>
    </row>
    <row r="28" spans="1:74" s="4" customFormat="1" ht="90" x14ac:dyDescent="0.45">
      <c r="A28" s="107"/>
      <c r="B28" s="58">
        <v>1</v>
      </c>
      <c r="C28" s="54"/>
      <c r="D28" s="10"/>
      <c r="E28" s="108" t="s">
        <v>98</v>
      </c>
      <c r="F28" s="80">
        <v>0</v>
      </c>
      <c r="G28" s="80"/>
      <c r="H28" s="80"/>
      <c r="I28" s="81">
        <f t="shared" ref="I28:I122" si="13">+P28</f>
        <v>0</v>
      </c>
      <c r="J28" s="81">
        <f t="shared" ref="J28:N28" si="14">SUM(J29:J39)</f>
        <v>0</v>
      </c>
      <c r="K28" s="81">
        <f t="shared" si="14"/>
        <v>0</v>
      </c>
      <c r="L28" s="81">
        <f t="shared" si="14"/>
        <v>0</v>
      </c>
      <c r="M28" s="81">
        <f t="shared" si="14"/>
        <v>0</v>
      </c>
      <c r="N28" s="81">
        <f t="shared" si="14"/>
        <v>0</v>
      </c>
      <c r="O28" s="81">
        <f>SUM(O29:O39)</f>
        <v>0</v>
      </c>
      <c r="P28" s="82">
        <f t="shared" ref="P28" si="15">SUM(J28:O28)</f>
        <v>0</v>
      </c>
      <c r="Q28" s="82">
        <f>G28*I28</f>
        <v>0</v>
      </c>
      <c r="R28" s="83">
        <v>0</v>
      </c>
      <c r="S28" s="83">
        <v>0</v>
      </c>
      <c r="T28" s="83">
        <v>0</v>
      </c>
      <c r="U28" s="83">
        <v>0</v>
      </c>
      <c r="V28" s="84">
        <v>0</v>
      </c>
      <c r="W28" s="15">
        <v>0</v>
      </c>
      <c r="X28" s="15">
        <v>0</v>
      </c>
      <c r="Y28" s="15">
        <v>0</v>
      </c>
      <c r="Z28" s="15">
        <v>0</v>
      </c>
      <c r="AA28" s="15">
        <v>0</v>
      </c>
      <c r="AB28" s="15">
        <v>0</v>
      </c>
      <c r="AC28" s="15">
        <v>0</v>
      </c>
      <c r="AD28" s="15">
        <v>0</v>
      </c>
      <c r="AE28" s="15">
        <v>0</v>
      </c>
      <c r="AF28" s="15">
        <v>0</v>
      </c>
      <c r="AG28" s="15">
        <v>0</v>
      </c>
      <c r="AH28" s="15">
        <v>0</v>
      </c>
      <c r="AI28" s="15">
        <v>0</v>
      </c>
      <c r="AJ28" s="15">
        <v>0</v>
      </c>
      <c r="AK28" s="15">
        <v>0</v>
      </c>
      <c r="AL28" s="15">
        <v>0</v>
      </c>
      <c r="AM28" s="15">
        <v>0</v>
      </c>
      <c r="AN28" s="15">
        <v>0</v>
      </c>
      <c r="AO28" s="15">
        <v>0</v>
      </c>
      <c r="AP28" s="15">
        <v>0</v>
      </c>
      <c r="AQ28" s="15">
        <v>0</v>
      </c>
      <c r="AR28" s="15">
        <v>0</v>
      </c>
      <c r="AS28" s="15">
        <v>0</v>
      </c>
      <c r="AT28" s="15">
        <v>0</v>
      </c>
      <c r="AU28" s="15"/>
      <c r="AV28" s="15"/>
      <c r="AW28" s="15"/>
      <c r="AX28" s="15"/>
      <c r="AY28" s="15"/>
      <c r="AZ28" s="15"/>
      <c r="BA28" s="15"/>
      <c r="BB28" s="15"/>
      <c r="BC28" s="15"/>
      <c r="BD28" s="15"/>
      <c r="BE28" s="15"/>
      <c r="BF28" s="15"/>
      <c r="BG28" s="15">
        <v>0</v>
      </c>
      <c r="BH28" s="15">
        <v>0</v>
      </c>
      <c r="BI28" s="15">
        <v>0</v>
      </c>
      <c r="BJ28" s="15">
        <v>0</v>
      </c>
      <c r="BK28" s="15">
        <v>0</v>
      </c>
      <c r="BL28" s="15">
        <v>0</v>
      </c>
      <c r="BM28" s="15">
        <v>0</v>
      </c>
      <c r="BN28" s="15">
        <v>0</v>
      </c>
      <c r="BO28" s="15">
        <v>0</v>
      </c>
      <c r="BP28" s="15">
        <v>0</v>
      </c>
      <c r="BQ28" s="15">
        <v>0</v>
      </c>
      <c r="BR28" s="15">
        <v>0</v>
      </c>
      <c r="BS28" s="10"/>
      <c r="BT28" s="10"/>
      <c r="BU28" s="10"/>
      <c r="BV28" s="17"/>
    </row>
    <row r="29" spans="1:74" s="4" customFormat="1" ht="15" customHeight="1" x14ac:dyDescent="0.35">
      <c r="A29" s="107"/>
      <c r="B29" s="58"/>
      <c r="C29" s="55">
        <v>1</v>
      </c>
      <c r="D29" s="10"/>
      <c r="E29" s="68"/>
      <c r="F29" s="74"/>
      <c r="G29" s="75"/>
      <c r="H29" s="75"/>
      <c r="I29" s="76">
        <f t="shared" si="2"/>
        <v>0</v>
      </c>
      <c r="J29" s="76">
        <v>0</v>
      </c>
      <c r="K29" s="76">
        <v>0</v>
      </c>
      <c r="L29" s="76">
        <v>0</v>
      </c>
      <c r="M29" s="76">
        <v>0</v>
      </c>
      <c r="N29" s="76">
        <v>0</v>
      </c>
      <c r="O29" s="76">
        <v>0</v>
      </c>
      <c r="P29" s="77">
        <f t="shared" ref="P29:P39" si="16">SUM(J29:O29)</f>
        <v>0</v>
      </c>
      <c r="Q29" s="77">
        <f t="shared" ref="Q29:Q39" si="17">G29*I29</f>
        <v>0</v>
      </c>
      <c r="R29" s="78">
        <v>0</v>
      </c>
      <c r="S29" s="78">
        <v>0</v>
      </c>
      <c r="T29" s="78">
        <v>0</v>
      </c>
      <c r="U29" s="78">
        <v>0</v>
      </c>
      <c r="V29" s="78">
        <f t="shared" ref="V29:V39" si="18">SUM(R29:U29)</f>
        <v>0</v>
      </c>
      <c r="W29" s="15"/>
      <c r="X29" s="15"/>
      <c r="Y29" s="15"/>
      <c r="Z29" s="15"/>
      <c r="AA29" s="15"/>
      <c r="AB29" s="15"/>
      <c r="AC29" s="15"/>
      <c r="AD29" s="15"/>
      <c r="AE29" s="15"/>
      <c r="AF29" s="15"/>
      <c r="AG29" s="15">
        <v>0</v>
      </c>
      <c r="AH29" s="15">
        <v>0</v>
      </c>
      <c r="AI29" s="15">
        <v>0</v>
      </c>
      <c r="AJ29" s="15">
        <v>0</v>
      </c>
      <c r="AK29" s="15">
        <v>0</v>
      </c>
      <c r="AL29" s="15">
        <v>0</v>
      </c>
      <c r="AM29" s="15">
        <v>0</v>
      </c>
      <c r="AN29" s="15">
        <v>0</v>
      </c>
      <c r="AO29" s="15">
        <v>0</v>
      </c>
      <c r="AP29" s="15">
        <v>0</v>
      </c>
      <c r="AQ29" s="15">
        <v>0</v>
      </c>
      <c r="AR29" s="15">
        <v>0</v>
      </c>
      <c r="AS29" s="15">
        <v>0</v>
      </c>
      <c r="AT29" s="15">
        <v>0</v>
      </c>
      <c r="AU29" s="15"/>
      <c r="AV29" s="15"/>
      <c r="AW29" s="15"/>
      <c r="AX29" s="15"/>
      <c r="AY29" s="15"/>
      <c r="AZ29" s="15"/>
      <c r="BA29" s="15"/>
      <c r="BB29" s="15"/>
      <c r="BC29" s="15"/>
      <c r="BD29" s="15"/>
      <c r="BE29" s="15"/>
      <c r="BF29" s="15"/>
      <c r="BG29" s="15">
        <v>0</v>
      </c>
      <c r="BH29" s="15">
        <v>0</v>
      </c>
      <c r="BI29" s="15">
        <v>0</v>
      </c>
      <c r="BJ29" s="15">
        <v>0</v>
      </c>
      <c r="BK29" s="15">
        <v>0</v>
      </c>
      <c r="BL29" s="15">
        <v>0</v>
      </c>
      <c r="BM29" s="15">
        <v>0</v>
      </c>
      <c r="BN29" s="15">
        <v>0</v>
      </c>
      <c r="BO29" s="15">
        <v>0</v>
      </c>
      <c r="BP29" s="15">
        <v>0</v>
      </c>
      <c r="BQ29" s="15">
        <v>0</v>
      </c>
      <c r="BR29" s="15">
        <v>0</v>
      </c>
      <c r="BS29" s="10"/>
      <c r="BT29" s="10"/>
      <c r="BU29" s="10"/>
      <c r="BV29" s="17"/>
    </row>
    <row r="30" spans="1:74" s="4" customFormat="1" ht="15" customHeight="1" x14ac:dyDescent="0.35">
      <c r="A30" s="107"/>
      <c r="B30" s="58"/>
      <c r="C30" s="55"/>
      <c r="D30" s="10">
        <v>1</v>
      </c>
      <c r="E30" s="68"/>
      <c r="F30" s="74"/>
      <c r="G30" s="75"/>
      <c r="H30" s="75"/>
      <c r="I30" s="76"/>
      <c r="J30" s="76"/>
      <c r="K30" s="76"/>
      <c r="L30" s="76"/>
      <c r="M30" s="76"/>
      <c r="N30" s="76"/>
      <c r="O30" s="76"/>
      <c r="P30" s="77"/>
      <c r="Q30" s="77"/>
      <c r="R30" s="78"/>
      <c r="S30" s="78"/>
      <c r="T30" s="78"/>
      <c r="U30" s="78"/>
      <c r="V30" s="78"/>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0"/>
      <c r="BT30" s="10"/>
      <c r="BU30" s="10"/>
      <c r="BV30" s="17"/>
    </row>
    <row r="31" spans="1:74" s="4" customFormat="1" ht="15" customHeight="1" x14ac:dyDescent="0.35">
      <c r="A31" s="107"/>
      <c r="B31" s="58"/>
      <c r="C31" s="55"/>
      <c r="D31" s="10">
        <v>2</v>
      </c>
      <c r="E31" s="68"/>
      <c r="F31" s="74"/>
      <c r="G31" s="75"/>
      <c r="H31" s="75"/>
      <c r="I31" s="76"/>
      <c r="J31" s="76"/>
      <c r="K31" s="76"/>
      <c r="L31" s="76"/>
      <c r="M31" s="76"/>
      <c r="N31" s="76"/>
      <c r="O31" s="76"/>
      <c r="P31" s="77"/>
      <c r="Q31" s="77"/>
      <c r="R31" s="78"/>
      <c r="S31" s="78"/>
      <c r="T31" s="78"/>
      <c r="U31" s="78"/>
      <c r="V31" s="78"/>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0"/>
      <c r="BT31" s="10"/>
      <c r="BU31" s="10"/>
      <c r="BV31" s="17"/>
    </row>
    <row r="32" spans="1:74" s="4" customFormat="1" ht="15" customHeight="1" x14ac:dyDescent="0.35">
      <c r="A32" s="107"/>
      <c r="B32" s="58"/>
      <c r="C32" s="55"/>
      <c r="D32" s="10">
        <v>3</v>
      </c>
      <c r="E32" s="68"/>
      <c r="F32" s="74"/>
      <c r="G32" s="75"/>
      <c r="H32" s="75"/>
      <c r="I32" s="76"/>
      <c r="J32" s="76"/>
      <c r="K32" s="76"/>
      <c r="L32" s="76"/>
      <c r="M32" s="76"/>
      <c r="N32" s="76"/>
      <c r="O32" s="76"/>
      <c r="P32" s="77"/>
      <c r="Q32" s="77"/>
      <c r="R32" s="78"/>
      <c r="S32" s="78"/>
      <c r="T32" s="78"/>
      <c r="U32" s="78"/>
      <c r="V32" s="78"/>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0"/>
      <c r="BT32" s="10"/>
      <c r="BU32" s="10"/>
      <c r="BV32" s="17"/>
    </row>
    <row r="33" spans="1:74" s="4" customFormat="1" ht="15" customHeight="1" x14ac:dyDescent="0.35">
      <c r="A33" s="107"/>
      <c r="B33" s="58"/>
      <c r="C33" s="55"/>
      <c r="D33" s="10">
        <v>4</v>
      </c>
      <c r="E33" s="68"/>
      <c r="F33" s="74"/>
      <c r="G33" s="75"/>
      <c r="H33" s="75"/>
      <c r="I33" s="76"/>
      <c r="J33" s="76"/>
      <c r="K33" s="76"/>
      <c r="L33" s="76"/>
      <c r="M33" s="76"/>
      <c r="N33" s="76"/>
      <c r="O33" s="76"/>
      <c r="P33" s="77"/>
      <c r="Q33" s="77"/>
      <c r="R33" s="78"/>
      <c r="S33" s="78"/>
      <c r="T33" s="78"/>
      <c r="U33" s="78"/>
      <c r="V33" s="78"/>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0"/>
      <c r="BT33" s="10"/>
      <c r="BU33" s="10"/>
      <c r="BV33" s="17"/>
    </row>
    <row r="34" spans="1:74" s="4" customFormat="1" ht="15" customHeight="1" x14ac:dyDescent="0.35">
      <c r="A34" s="107"/>
      <c r="B34" s="58"/>
      <c r="C34" s="55">
        <v>2</v>
      </c>
      <c r="D34" s="10"/>
      <c r="E34" s="68"/>
      <c r="F34" s="74">
        <v>0</v>
      </c>
      <c r="G34" s="75"/>
      <c r="H34" s="75"/>
      <c r="I34" s="76">
        <f t="shared" ref="I34:I39" si="19">P34</f>
        <v>0</v>
      </c>
      <c r="J34" s="76">
        <v>0</v>
      </c>
      <c r="K34" s="76">
        <v>0</v>
      </c>
      <c r="L34" s="76">
        <v>0</v>
      </c>
      <c r="M34" s="76">
        <v>0</v>
      </c>
      <c r="N34" s="76">
        <v>0</v>
      </c>
      <c r="O34" s="76"/>
      <c r="P34" s="77">
        <f t="shared" si="16"/>
        <v>0</v>
      </c>
      <c r="Q34" s="77">
        <f t="shared" si="17"/>
        <v>0</v>
      </c>
      <c r="R34" s="78">
        <v>0</v>
      </c>
      <c r="S34" s="78"/>
      <c r="T34" s="78"/>
      <c r="U34" s="78"/>
      <c r="V34" s="78">
        <f t="shared" si="18"/>
        <v>0</v>
      </c>
      <c r="W34" s="15">
        <v>0</v>
      </c>
      <c r="X34" s="15">
        <v>0</v>
      </c>
      <c r="Y34" s="15">
        <v>0</v>
      </c>
      <c r="Z34" s="15">
        <v>0</v>
      </c>
      <c r="AA34" s="15">
        <v>0</v>
      </c>
      <c r="AB34" s="15">
        <v>0</v>
      </c>
      <c r="AC34" s="15">
        <v>0</v>
      </c>
      <c r="AD34" s="15">
        <v>0</v>
      </c>
      <c r="AE34" s="15">
        <v>0</v>
      </c>
      <c r="AF34" s="15">
        <v>0</v>
      </c>
      <c r="AG34" s="15">
        <v>0</v>
      </c>
      <c r="AH34" s="15">
        <v>0</v>
      </c>
      <c r="AI34" s="15">
        <v>0</v>
      </c>
      <c r="AJ34" s="15">
        <v>0</v>
      </c>
      <c r="AK34" s="15">
        <v>0</v>
      </c>
      <c r="AL34" s="15">
        <v>0</v>
      </c>
      <c r="AM34" s="15">
        <v>0</v>
      </c>
      <c r="AN34" s="15">
        <v>0</v>
      </c>
      <c r="AO34" s="15">
        <v>0</v>
      </c>
      <c r="AP34" s="15">
        <v>0</v>
      </c>
      <c r="AQ34" s="15">
        <v>0</v>
      </c>
      <c r="AR34" s="15">
        <v>0</v>
      </c>
      <c r="AS34" s="15">
        <v>0</v>
      </c>
      <c r="AT34" s="15">
        <v>0</v>
      </c>
      <c r="AU34" s="15"/>
      <c r="AV34" s="15"/>
      <c r="AW34" s="15"/>
      <c r="AX34" s="15"/>
      <c r="AY34" s="15"/>
      <c r="AZ34" s="15"/>
      <c r="BA34" s="15"/>
      <c r="BB34" s="15"/>
      <c r="BC34" s="15"/>
      <c r="BD34" s="15"/>
      <c r="BE34" s="15"/>
      <c r="BF34" s="15"/>
      <c r="BG34" s="15">
        <v>0</v>
      </c>
      <c r="BH34" s="15">
        <v>0</v>
      </c>
      <c r="BI34" s="15">
        <v>0</v>
      </c>
      <c r="BJ34" s="15">
        <v>0</v>
      </c>
      <c r="BK34" s="15">
        <v>0</v>
      </c>
      <c r="BL34" s="15">
        <v>0</v>
      </c>
      <c r="BM34" s="15">
        <v>0</v>
      </c>
      <c r="BN34" s="15">
        <v>0</v>
      </c>
      <c r="BO34" s="15">
        <v>0</v>
      </c>
      <c r="BP34" s="15">
        <v>0</v>
      </c>
      <c r="BQ34" s="15">
        <v>0</v>
      </c>
      <c r="BR34" s="15">
        <v>0</v>
      </c>
      <c r="BS34" s="10"/>
      <c r="BT34" s="10"/>
      <c r="BU34" s="10"/>
      <c r="BV34" s="17"/>
    </row>
    <row r="35" spans="1:74" s="4" customFormat="1" ht="15" customHeight="1" x14ac:dyDescent="0.35">
      <c r="A35" s="107"/>
      <c r="B35" s="58"/>
      <c r="C35" s="55"/>
      <c r="D35" s="10">
        <v>1</v>
      </c>
      <c r="E35" s="68"/>
      <c r="F35" s="74"/>
      <c r="G35" s="75"/>
      <c r="H35" s="75"/>
      <c r="I35" s="76"/>
      <c r="J35" s="76"/>
      <c r="K35" s="76"/>
      <c r="L35" s="76"/>
      <c r="M35" s="76"/>
      <c r="N35" s="76"/>
      <c r="O35" s="76"/>
      <c r="P35" s="77"/>
      <c r="Q35" s="77"/>
      <c r="R35" s="78"/>
      <c r="S35" s="78"/>
      <c r="T35" s="78"/>
      <c r="U35" s="78"/>
      <c r="V35" s="78"/>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0"/>
      <c r="BT35" s="10"/>
      <c r="BU35" s="10"/>
      <c r="BV35" s="17"/>
    </row>
    <row r="36" spans="1:74" s="4" customFormat="1" ht="15" customHeight="1" x14ac:dyDescent="0.35">
      <c r="A36" s="107"/>
      <c r="B36" s="58"/>
      <c r="C36" s="55"/>
      <c r="D36" s="10">
        <v>2</v>
      </c>
      <c r="E36" s="68"/>
      <c r="F36" s="74"/>
      <c r="G36" s="75"/>
      <c r="H36" s="75"/>
      <c r="I36" s="76"/>
      <c r="J36" s="76"/>
      <c r="K36" s="76"/>
      <c r="L36" s="76"/>
      <c r="M36" s="76"/>
      <c r="N36" s="76"/>
      <c r="O36" s="76"/>
      <c r="P36" s="77"/>
      <c r="Q36" s="77"/>
      <c r="R36" s="78"/>
      <c r="S36" s="78"/>
      <c r="T36" s="78"/>
      <c r="U36" s="78"/>
      <c r="V36" s="78"/>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0"/>
      <c r="BT36" s="10"/>
      <c r="BU36" s="10"/>
      <c r="BV36" s="17"/>
    </row>
    <row r="37" spans="1:74" s="4" customFormat="1" ht="15" customHeight="1" x14ac:dyDescent="0.35">
      <c r="A37" s="107"/>
      <c r="B37" s="58"/>
      <c r="C37" s="55"/>
      <c r="D37" s="10">
        <v>3</v>
      </c>
      <c r="E37" s="68"/>
      <c r="F37" s="74"/>
      <c r="G37" s="75"/>
      <c r="H37" s="75"/>
      <c r="I37" s="76"/>
      <c r="J37" s="76"/>
      <c r="K37" s="76"/>
      <c r="L37" s="76"/>
      <c r="M37" s="76"/>
      <c r="N37" s="76"/>
      <c r="O37" s="76"/>
      <c r="P37" s="77"/>
      <c r="Q37" s="77"/>
      <c r="R37" s="78"/>
      <c r="S37" s="78"/>
      <c r="T37" s="78"/>
      <c r="U37" s="78"/>
      <c r="V37" s="78"/>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0"/>
      <c r="BT37" s="10"/>
      <c r="BU37" s="10"/>
      <c r="BV37" s="17"/>
    </row>
    <row r="38" spans="1:74" s="4" customFormat="1" ht="15" customHeight="1" x14ac:dyDescent="0.35">
      <c r="A38" s="107"/>
      <c r="B38" s="58"/>
      <c r="C38" s="55"/>
      <c r="D38" s="10">
        <v>4</v>
      </c>
      <c r="E38" s="68"/>
      <c r="F38" s="74"/>
      <c r="G38" s="75"/>
      <c r="H38" s="75"/>
      <c r="I38" s="76"/>
      <c r="J38" s="76"/>
      <c r="K38" s="76"/>
      <c r="L38" s="76"/>
      <c r="M38" s="76"/>
      <c r="N38" s="76"/>
      <c r="O38" s="76"/>
      <c r="P38" s="77"/>
      <c r="Q38" s="77"/>
      <c r="R38" s="78"/>
      <c r="S38" s="78"/>
      <c r="T38" s="78"/>
      <c r="U38" s="78"/>
      <c r="V38" s="78"/>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0"/>
      <c r="BT38" s="10"/>
      <c r="BU38" s="10"/>
      <c r="BV38" s="17"/>
    </row>
    <row r="39" spans="1:74" s="4" customFormat="1" ht="15" customHeight="1" x14ac:dyDescent="0.35">
      <c r="A39" s="107"/>
      <c r="B39" s="58"/>
      <c r="C39" s="55">
        <v>3</v>
      </c>
      <c r="D39" s="10"/>
      <c r="E39" s="68"/>
      <c r="F39" s="74"/>
      <c r="G39" s="75"/>
      <c r="H39" s="75"/>
      <c r="I39" s="76">
        <f t="shared" si="19"/>
        <v>0</v>
      </c>
      <c r="J39" s="76">
        <v>0</v>
      </c>
      <c r="K39" s="76">
        <v>0</v>
      </c>
      <c r="L39" s="76">
        <v>0</v>
      </c>
      <c r="M39" s="76">
        <v>0</v>
      </c>
      <c r="N39" s="76">
        <v>0</v>
      </c>
      <c r="O39" s="76"/>
      <c r="P39" s="77">
        <f t="shared" si="16"/>
        <v>0</v>
      </c>
      <c r="Q39" s="77">
        <f t="shared" si="17"/>
        <v>0</v>
      </c>
      <c r="R39" s="78"/>
      <c r="S39" s="78"/>
      <c r="T39" s="78"/>
      <c r="U39" s="78"/>
      <c r="V39" s="78">
        <f t="shared" si="18"/>
        <v>0</v>
      </c>
      <c r="W39" s="15"/>
      <c r="X39" s="15"/>
      <c r="Y39" s="15"/>
      <c r="Z39" s="15"/>
      <c r="AA39" s="15"/>
      <c r="AB39" s="15"/>
      <c r="AC39" s="15"/>
      <c r="AD39" s="15">
        <v>0</v>
      </c>
      <c r="AE39" s="15"/>
      <c r="AF39" s="15"/>
      <c r="AG39" s="15">
        <v>0</v>
      </c>
      <c r="AH39" s="15">
        <v>0</v>
      </c>
      <c r="AI39" s="15">
        <v>0</v>
      </c>
      <c r="AJ39" s="15">
        <v>0</v>
      </c>
      <c r="AK39" s="15">
        <v>0</v>
      </c>
      <c r="AL39" s="15">
        <v>0</v>
      </c>
      <c r="AM39" s="15">
        <v>0</v>
      </c>
      <c r="AN39" s="15">
        <v>0</v>
      </c>
      <c r="AO39" s="15">
        <v>0</v>
      </c>
      <c r="AP39" s="15">
        <v>0</v>
      </c>
      <c r="AQ39" s="15">
        <v>0</v>
      </c>
      <c r="AR39" s="15">
        <v>0</v>
      </c>
      <c r="AS39" s="15">
        <v>0</v>
      </c>
      <c r="AT39" s="15">
        <v>0</v>
      </c>
      <c r="AU39" s="15"/>
      <c r="AV39" s="15"/>
      <c r="AW39" s="15"/>
      <c r="AX39" s="15"/>
      <c r="AY39" s="15"/>
      <c r="AZ39" s="15"/>
      <c r="BA39" s="15"/>
      <c r="BB39" s="15"/>
      <c r="BC39" s="15"/>
      <c r="BD39" s="15"/>
      <c r="BE39" s="15"/>
      <c r="BF39" s="15"/>
      <c r="BG39" s="15">
        <v>0</v>
      </c>
      <c r="BH39" s="15">
        <v>0</v>
      </c>
      <c r="BI39" s="15">
        <v>0</v>
      </c>
      <c r="BJ39" s="15">
        <v>0</v>
      </c>
      <c r="BK39" s="15">
        <v>0</v>
      </c>
      <c r="BL39" s="15">
        <v>0</v>
      </c>
      <c r="BM39" s="15">
        <v>0</v>
      </c>
      <c r="BN39" s="15">
        <v>0</v>
      </c>
      <c r="BO39" s="15">
        <v>0</v>
      </c>
      <c r="BP39" s="15">
        <v>0</v>
      </c>
      <c r="BQ39" s="15">
        <v>0</v>
      </c>
      <c r="BR39" s="15">
        <v>0</v>
      </c>
      <c r="BS39" s="10"/>
      <c r="BT39" s="10"/>
      <c r="BU39" s="10"/>
      <c r="BV39" s="17"/>
    </row>
    <row r="40" spans="1:74" s="4" customFormat="1" ht="15" customHeight="1" x14ac:dyDescent="0.35">
      <c r="A40" s="107"/>
      <c r="B40" s="58"/>
      <c r="C40" s="55"/>
      <c r="D40" s="10">
        <v>1</v>
      </c>
      <c r="E40" s="68"/>
      <c r="F40" s="74"/>
      <c r="G40" s="75"/>
      <c r="H40" s="75"/>
      <c r="I40" s="76"/>
      <c r="J40" s="76"/>
      <c r="K40" s="76"/>
      <c r="L40" s="76"/>
      <c r="M40" s="76"/>
      <c r="N40" s="76"/>
      <c r="O40" s="76"/>
      <c r="P40" s="77"/>
      <c r="Q40" s="77"/>
      <c r="R40" s="78"/>
      <c r="S40" s="78"/>
      <c r="T40" s="78"/>
      <c r="U40" s="78"/>
      <c r="V40" s="78"/>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0"/>
      <c r="BT40" s="10"/>
      <c r="BU40" s="10"/>
      <c r="BV40" s="17"/>
    </row>
    <row r="41" spans="1:74" s="4" customFormat="1" ht="15" customHeight="1" x14ac:dyDescent="0.35">
      <c r="A41" s="107"/>
      <c r="B41" s="58"/>
      <c r="C41" s="55"/>
      <c r="D41" s="10">
        <v>2</v>
      </c>
      <c r="E41" s="68"/>
      <c r="F41" s="74"/>
      <c r="G41" s="75"/>
      <c r="H41" s="75"/>
      <c r="I41" s="76"/>
      <c r="J41" s="76"/>
      <c r="K41" s="76"/>
      <c r="L41" s="76"/>
      <c r="M41" s="76"/>
      <c r="N41" s="76"/>
      <c r="O41" s="76"/>
      <c r="P41" s="77"/>
      <c r="Q41" s="77"/>
      <c r="R41" s="78"/>
      <c r="S41" s="78"/>
      <c r="T41" s="78"/>
      <c r="U41" s="78"/>
      <c r="V41" s="78"/>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0"/>
      <c r="BT41" s="10"/>
      <c r="BU41" s="10"/>
      <c r="BV41" s="17"/>
    </row>
    <row r="42" spans="1:74" s="4" customFormat="1" ht="15" customHeight="1" x14ac:dyDescent="0.35">
      <c r="A42" s="107"/>
      <c r="B42" s="58"/>
      <c r="C42" s="55"/>
      <c r="D42" s="10">
        <v>3</v>
      </c>
      <c r="E42" s="68"/>
      <c r="F42" s="74"/>
      <c r="G42" s="75"/>
      <c r="H42" s="75"/>
      <c r="I42" s="76"/>
      <c r="J42" s="76"/>
      <c r="K42" s="76"/>
      <c r="L42" s="76"/>
      <c r="M42" s="76"/>
      <c r="N42" s="76"/>
      <c r="O42" s="76"/>
      <c r="P42" s="77"/>
      <c r="Q42" s="77"/>
      <c r="R42" s="78"/>
      <c r="S42" s="78"/>
      <c r="T42" s="78"/>
      <c r="U42" s="78"/>
      <c r="V42" s="78"/>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0"/>
      <c r="BT42" s="10"/>
      <c r="BU42" s="10"/>
      <c r="BV42" s="17"/>
    </row>
    <row r="43" spans="1:74" s="4" customFormat="1" ht="15" customHeight="1" x14ac:dyDescent="0.35">
      <c r="A43" s="107"/>
      <c r="B43" s="58"/>
      <c r="C43" s="55"/>
      <c r="D43" s="10">
        <v>4</v>
      </c>
      <c r="E43" s="68"/>
      <c r="F43" s="74"/>
      <c r="G43" s="75"/>
      <c r="H43" s="75"/>
      <c r="I43" s="76"/>
      <c r="J43" s="76"/>
      <c r="K43" s="76"/>
      <c r="L43" s="76"/>
      <c r="M43" s="76"/>
      <c r="N43" s="76"/>
      <c r="O43" s="76"/>
      <c r="P43" s="77"/>
      <c r="Q43" s="77"/>
      <c r="R43" s="78"/>
      <c r="S43" s="78"/>
      <c r="T43" s="78"/>
      <c r="U43" s="78"/>
      <c r="V43" s="78"/>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0"/>
      <c r="BT43" s="10"/>
      <c r="BU43" s="10"/>
      <c r="BV43" s="17"/>
    </row>
    <row r="44" spans="1:74" s="4" customFormat="1" ht="15" customHeight="1" x14ac:dyDescent="0.35">
      <c r="A44" s="107"/>
      <c r="B44" s="58"/>
      <c r="C44" s="55">
        <v>4</v>
      </c>
      <c r="D44" s="10"/>
      <c r="E44" s="68"/>
      <c r="F44" s="74"/>
      <c r="G44" s="75"/>
      <c r="H44" s="75"/>
      <c r="I44" s="76"/>
      <c r="J44" s="76"/>
      <c r="K44" s="76"/>
      <c r="L44" s="76"/>
      <c r="M44" s="76"/>
      <c r="N44" s="76"/>
      <c r="O44" s="76"/>
      <c r="P44" s="77"/>
      <c r="Q44" s="77"/>
      <c r="R44" s="78"/>
      <c r="S44" s="78"/>
      <c r="T44" s="78"/>
      <c r="U44" s="78"/>
      <c r="V44" s="78"/>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0"/>
      <c r="BT44" s="10"/>
      <c r="BU44" s="10"/>
      <c r="BV44" s="17"/>
    </row>
    <row r="45" spans="1:74" s="4" customFormat="1" ht="15" customHeight="1" x14ac:dyDescent="0.35">
      <c r="A45" s="107"/>
      <c r="B45" s="58"/>
      <c r="C45" s="55"/>
      <c r="D45" s="10">
        <v>1</v>
      </c>
      <c r="E45" s="68"/>
      <c r="F45" s="74"/>
      <c r="G45" s="75"/>
      <c r="H45" s="75"/>
      <c r="I45" s="76"/>
      <c r="J45" s="76"/>
      <c r="K45" s="76"/>
      <c r="L45" s="76"/>
      <c r="M45" s="76"/>
      <c r="N45" s="76"/>
      <c r="O45" s="76"/>
      <c r="P45" s="77"/>
      <c r="Q45" s="77"/>
      <c r="R45" s="78"/>
      <c r="S45" s="78"/>
      <c r="T45" s="78"/>
      <c r="U45" s="78"/>
      <c r="V45" s="78"/>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0"/>
      <c r="BT45" s="10"/>
      <c r="BU45" s="10"/>
      <c r="BV45" s="17"/>
    </row>
    <row r="46" spans="1:74" s="4" customFormat="1" ht="15" customHeight="1" x14ac:dyDescent="0.35">
      <c r="A46" s="107"/>
      <c r="B46" s="58"/>
      <c r="C46" s="55"/>
      <c r="D46" s="10">
        <v>2</v>
      </c>
      <c r="E46" s="68"/>
      <c r="F46" s="74"/>
      <c r="G46" s="75"/>
      <c r="H46" s="75"/>
      <c r="I46" s="76"/>
      <c r="J46" s="76"/>
      <c r="K46" s="76"/>
      <c r="L46" s="76"/>
      <c r="M46" s="76"/>
      <c r="N46" s="76"/>
      <c r="O46" s="76"/>
      <c r="P46" s="77"/>
      <c r="Q46" s="77"/>
      <c r="R46" s="78"/>
      <c r="S46" s="78"/>
      <c r="T46" s="78"/>
      <c r="U46" s="78"/>
      <c r="V46" s="78"/>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0"/>
      <c r="BT46" s="10"/>
      <c r="BU46" s="10"/>
      <c r="BV46" s="17"/>
    </row>
    <row r="47" spans="1:74" s="4" customFormat="1" ht="15" customHeight="1" x14ac:dyDescent="0.35">
      <c r="A47" s="107"/>
      <c r="B47" s="58"/>
      <c r="C47" s="55"/>
      <c r="D47" s="10">
        <v>3</v>
      </c>
      <c r="E47" s="68"/>
      <c r="F47" s="74"/>
      <c r="G47" s="75"/>
      <c r="H47" s="75"/>
      <c r="I47" s="76"/>
      <c r="J47" s="76"/>
      <c r="K47" s="76"/>
      <c r="L47" s="76"/>
      <c r="M47" s="76"/>
      <c r="N47" s="76"/>
      <c r="O47" s="76"/>
      <c r="P47" s="77"/>
      <c r="Q47" s="77"/>
      <c r="R47" s="78"/>
      <c r="S47" s="78"/>
      <c r="T47" s="78"/>
      <c r="U47" s="78"/>
      <c r="V47" s="78"/>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0"/>
      <c r="BT47" s="10"/>
      <c r="BU47" s="10"/>
      <c r="BV47" s="17"/>
    </row>
    <row r="48" spans="1:74" s="4" customFormat="1" ht="15" customHeight="1" x14ac:dyDescent="0.35">
      <c r="A48" s="107"/>
      <c r="B48" s="58"/>
      <c r="C48" s="55"/>
      <c r="D48" s="10">
        <v>4</v>
      </c>
      <c r="E48" s="68"/>
      <c r="F48" s="74"/>
      <c r="G48" s="75"/>
      <c r="H48" s="75"/>
      <c r="I48" s="76"/>
      <c r="J48" s="76"/>
      <c r="K48" s="76"/>
      <c r="L48" s="76"/>
      <c r="M48" s="76"/>
      <c r="N48" s="76"/>
      <c r="O48" s="76"/>
      <c r="P48" s="77"/>
      <c r="Q48" s="77"/>
      <c r="R48" s="78"/>
      <c r="S48" s="78"/>
      <c r="T48" s="78"/>
      <c r="U48" s="78"/>
      <c r="V48" s="78"/>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0"/>
      <c r="BT48" s="10"/>
      <c r="BU48" s="10"/>
      <c r="BV48" s="17"/>
    </row>
    <row r="49" spans="1:74" s="4" customFormat="1" ht="15" customHeight="1" x14ac:dyDescent="0.35">
      <c r="A49" s="107"/>
      <c r="B49" s="58"/>
      <c r="C49" s="55">
        <v>5</v>
      </c>
      <c r="D49" s="10"/>
      <c r="E49" s="68"/>
      <c r="F49" s="74"/>
      <c r="G49" s="75"/>
      <c r="H49" s="75"/>
      <c r="I49" s="76"/>
      <c r="J49" s="76"/>
      <c r="K49" s="76"/>
      <c r="L49" s="76"/>
      <c r="M49" s="76"/>
      <c r="N49" s="76"/>
      <c r="O49" s="76"/>
      <c r="P49" s="77"/>
      <c r="Q49" s="77"/>
      <c r="R49" s="78"/>
      <c r="S49" s="78"/>
      <c r="T49" s="78"/>
      <c r="U49" s="78"/>
      <c r="V49" s="78"/>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0"/>
      <c r="BT49" s="10"/>
      <c r="BU49" s="10"/>
      <c r="BV49" s="17"/>
    </row>
    <row r="50" spans="1:74" s="4" customFormat="1" ht="15" customHeight="1" x14ac:dyDescent="0.35">
      <c r="A50" s="107"/>
      <c r="B50" s="58"/>
      <c r="C50" s="55"/>
      <c r="D50" s="10">
        <v>1</v>
      </c>
      <c r="E50" s="68"/>
      <c r="F50" s="74"/>
      <c r="G50" s="75"/>
      <c r="H50" s="75"/>
      <c r="I50" s="76"/>
      <c r="J50" s="76"/>
      <c r="K50" s="76"/>
      <c r="L50" s="76"/>
      <c r="M50" s="76"/>
      <c r="N50" s="76"/>
      <c r="O50" s="76"/>
      <c r="P50" s="77"/>
      <c r="Q50" s="77"/>
      <c r="R50" s="78"/>
      <c r="S50" s="78"/>
      <c r="T50" s="78"/>
      <c r="U50" s="78"/>
      <c r="V50" s="78"/>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0"/>
      <c r="BT50" s="10"/>
      <c r="BU50" s="10"/>
      <c r="BV50" s="17"/>
    </row>
    <row r="51" spans="1:74" s="4" customFormat="1" ht="15" customHeight="1" x14ac:dyDescent="0.35">
      <c r="A51" s="107"/>
      <c r="B51" s="58"/>
      <c r="C51" s="55"/>
      <c r="D51" s="10">
        <v>2</v>
      </c>
      <c r="E51" s="68"/>
      <c r="F51" s="74"/>
      <c r="G51" s="75"/>
      <c r="H51" s="75"/>
      <c r="I51" s="76"/>
      <c r="J51" s="76"/>
      <c r="K51" s="76"/>
      <c r="L51" s="76"/>
      <c r="M51" s="76"/>
      <c r="N51" s="76"/>
      <c r="O51" s="76"/>
      <c r="P51" s="77"/>
      <c r="Q51" s="77"/>
      <c r="R51" s="78"/>
      <c r="S51" s="78"/>
      <c r="T51" s="78"/>
      <c r="U51" s="78"/>
      <c r="V51" s="78"/>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0"/>
      <c r="BT51" s="10"/>
      <c r="BU51" s="10"/>
      <c r="BV51" s="17"/>
    </row>
    <row r="52" spans="1:74" s="4" customFormat="1" ht="15" customHeight="1" x14ac:dyDescent="0.35">
      <c r="A52" s="107"/>
      <c r="B52" s="58"/>
      <c r="C52" s="55"/>
      <c r="D52" s="10">
        <v>3</v>
      </c>
      <c r="E52" s="68"/>
      <c r="F52" s="74"/>
      <c r="G52" s="75"/>
      <c r="H52" s="75"/>
      <c r="I52" s="76"/>
      <c r="J52" s="76"/>
      <c r="K52" s="76"/>
      <c r="L52" s="76"/>
      <c r="M52" s="76"/>
      <c r="N52" s="76"/>
      <c r="O52" s="76"/>
      <c r="P52" s="77"/>
      <c r="Q52" s="77"/>
      <c r="R52" s="78"/>
      <c r="S52" s="78"/>
      <c r="T52" s="78"/>
      <c r="U52" s="78"/>
      <c r="V52" s="78"/>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0"/>
      <c r="BT52" s="10"/>
      <c r="BU52" s="10"/>
      <c r="BV52" s="17"/>
    </row>
    <row r="53" spans="1:74" s="4" customFormat="1" ht="15" customHeight="1" x14ac:dyDescent="0.35">
      <c r="A53" s="107"/>
      <c r="B53" s="58"/>
      <c r="C53" s="55"/>
      <c r="D53" s="10">
        <v>4</v>
      </c>
      <c r="E53" s="68"/>
      <c r="F53" s="74"/>
      <c r="G53" s="75"/>
      <c r="H53" s="75"/>
      <c r="I53" s="76"/>
      <c r="J53" s="76"/>
      <c r="K53" s="76"/>
      <c r="L53" s="76"/>
      <c r="M53" s="76"/>
      <c r="N53" s="76"/>
      <c r="O53" s="76"/>
      <c r="P53" s="77"/>
      <c r="Q53" s="77"/>
      <c r="R53" s="78"/>
      <c r="S53" s="78"/>
      <c r="T53" s="78"/>
      <c r="U53" s="78"/>
      <c r="V53" s="78"/>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0"/>
      <c r="BT53" s="10"/>
      <c r="BU53" s="10"/>
      <c r="BV53" s="17"/>
    </row>
    <row r="54" spans="1:74" s="4" customFormat="1" ht="15" customHeight="1" x14ac:dyDescent="0.35">
      <c r="A54" s="107"/>
      <c r="B54" s="58"/>
      <c r="C54" s="55">
        <v>6</v>
      </c>
      <c r="D54" s="10"/>
      <c r="E54" s="68"/>
      <c r="F54" s="74"/>
      <c r="G54" s="75"/>
      <c r="H54" s="75"/>
      <c r="I54" s="76"/>
      <c r="J54" s="76"/>
      <c r="K54" s="76"/>
      <c r="L54" s="76"/>
      <c r="M54" s="76"/>
      <c r="N54" s="76"/>
      <c r="O54" s="76"/>
      <c r="P54" s="77"/>
      <c r="Q54" s="77"/>
      <c r="R54" s="78"/>
      <c r="S54" s="78"/>
      <c r="T54" s="78"/>
      <c r="U54" s="78"/>
      <c r="V54" s="78"/>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0"/>
      <c r="BT54" s="10"/>
      <c r="BU54" s="10"/>
      <c r="BV54" s="17"/>
    </row>
    <row r="55" spans="1:74" s="4" customFormat="1" ht="15" customHeight="1" x14ac:dyDescent="0.35">
      <c r="A55" s="107"/>
      <c r="B55" s="58"/>
      <c r="C55" s="55"/>
      <c r="D55" s="10">
        <v>1</v>
      </c>
      <c r="E55" s="68"/>
      <c r="F55" s="74"/>
      <c r="G55" s="75"/>
      <c r="H55" s="75"/>
      <c r="I55" s="76"/>
      <c r="J55" s="76"/>
      <c r="K55" s="76"/>
      <c r="L55" s="76"/>
      <c r="M55" s="76"/>
      <c r="N55" s="76"/>
      <c r="O55" s="76"/>
      <c r="P55" s="77"/>
      <c r="Q55" s="77"/>
      <c r="R55" s="78"/>
      <c r="S55" s="78"/>
      <c r="T55" s="78"/>
      <c r="U55" s="78"/>
      <c r="V55" s="78"/>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0"/>
      <c r="BT55" s="10"/>
      <c r="BU55" s="10"/>
      <c r="BV55" s="17"/>
    </row>
    <row r="56" spans="1:74" s="4" customFormat="1" ht="15" customHeight="1" x14ac:dyDescent="0.35">
      <c r="A56" s="107"/>
      <c r="B56" s="58"/>
      <c r="C56" s="55"/>
      <c r="D56" s="10">
        <v>2</v>
      </c>
      <c r="E56" s="68"/>
      <c r="F56" s="74"/>
      <c r="G56" s="75"/>
      <c r="H56" s="75"/>
      <c r="I56" s="76"/>
      <c r="J56" s="76"/>
      <c r="K56" s="76"/>
      <c r="L56" s="76"/>
      <c r="M56" s="76"/>
      <c r="N56" s="76"/>
      <c r="O56" s="76"/>
      <c r="P56" s="77"/>
      <c r="Q56" s="77"/>
      <c r="R56" s="78"/>
      <c r="S56" s="78"/>
      <c r="T56" s="78"/>
      <c r="U56" s="78"/>
      <c r="V56" s="78"/>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0"/>
      <c r="BT56" s="10"/>
      <c r="BU56" s="10"/>
      <c r="BV56" s="17"/>
    </row>
    <row r="57" spans="1:74" s="4" customFormat="1" ht="15" customHeight="1" x14ac:dyDescent="0.35">
      <c r="A57" s="107"/>
      <c r="B57" s="58"/>
      <c r="C57" s="55"/>
      <c r="D57" s="10">
        <v>3</v>
      </c>
      <c r="E57" s="68"/>
      <c r="F57" s="74"/>
      <c r="G57" s="75"/>
      <c r="H57" s="75"/>
      <c r="I57" s="76"/>
      <c r="J57" s="76"/>
      <c r="K57" s="76"/>
      <c r="L57" s="76"/>
      <c r="M57" s="76"/>
      <c r="N57" s="76"/>
      <c r="O57" s="76"/>
      <c r="P57" s="77"/>
      <c r="Q57" s="77"/>
      <c r="R57" s="78"/>
      <c r="S57" s="78"/>
      <c r="T57" s="78"/>
      <c r="U57" s="78"/>
      <c r="V57" s="78"/>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0"/>
      <c r="BT57" s="10"/>
      <c r="BU57" s="10"/>
      <c r="BV57" s="17"/>
    </row>
    <row r="58" spans="1:74" s="4" customFormat="1" ht="15" customHeight="1" x14ac:dyDescent="0.35">
      <c r="A58" s="107"/>
      <c r="B58" s="58"/>
      <c r="C58" s="55"/>
      <c r="D58" s="10">
        <v>4</v>
      </c>
      <c r="E58" s="68"/>
      <c r="F58" s="74"/>
      <c r="G58" s="75"/>
      <c r="H58" s="75"/>
      <c r="I58" s="76"/>
      <c r="J58" s="76"/>
      <c r="K58" s="76"/>
      <c r="L58" s="76"/>
      <c r="M58" s="76"/>
      <c r="N58" s="76"/>
      <c r="O58" s="76"/>
      <c r="P58" s="77"/>
      <c r="Q58" s="77"/>
      <c r="R58" s="78"/>
      <c r="S58" s="78"/>
      <c r="T58" s="78"/>
      <c r="U58" s="78"/>
      <c r="V58" s="78"/>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0"/>
      <c r="BT58" s="10"/>
      <c r="BU58" s="10"/>
      <c r="BV58" s="17"/>
    </row>
    <row r="59" spans="1:74" s="4" customFormat="1" ht="15" customHeight="1" x14ac:dyDescent="0.35">
      <c r="A59" s="107"/>
      <c r="B59" s="58"/>
      <c r="C59" s="55">
        <v>7</v>
      </c>
      <c r="D59" s="10"/>
      <c r="E59" s="68"/>
      <c r="F59" s="74"/>
      <c r="G59" s="75"/>
      <c r="H59" s="75"/>
      <c r="I59" s="76"/>
      <c r="J59" s="76"/>
      <c r="K59" s="76"/>
      <c r="L59" s="76"/>
      <c r="M59" s="76"/>
      <c r="N59" s="76"/>
      <c r="O59" s="76"/>
      <c r="P59" s="77"/>
      <c r="Q59" s="77"/>
      <c r="R59" s="78"/>
      <c r="S59" s="78"/>
      <c r="T59" s="78"/>
      <c r="U59" s="78"/>
      <c r="V59" s="78"/>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0"/>
      <c r="BT59" s="10"/>
      <c r="BU59" s="10"/>
      <c r="BV59" s="17"/>
    </row>
    <row r="60" spans="1:74" s="4" customFormat="1" ht="15" customHeight="1" x14ac:dyDescent="0.35">
      <c r="A60" s="107"/>
      <c r="B60" s="58"/>
      <c r="C60" s="55"/>
      <c r="D60" s="10">
        <v>1</v>
      </c>
      <c r="E60" s="68"/>
      <c r="F60" s="74"/>
      <c r="G60" s="75"/>
      <c r="H60" s="75"/>
      <c r="I60" s="76"/>
      <c r="J60" s="76"/>
      <c r="K60" s="76"/>
      <c r="L60" s="76"/>
      <c r="M60" s="76"/>
      <c r="N60" s="76"/>
      <c r="O60" s="76"/>
      <c r="P60" s="77"/>
      <c r="Q60" s="77"/>
      <c r="R60" s="78"/>
      <c r="S60" s="78"/>
      <c r="T60" s="78"/>
      <c r="U60" s="78"/>
      <c r="V60" s="78"/>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0"/>
      <c r="BT60" s="10"/>
      <c r="BU60" s="10"/>
      <c r="BV60" s="17"/>
    </row>
    <row r="61" spans="1:74" s="4" customFormat="1" ht="15" customHeight="1" x14ac:dyDescent="0.35">
      <c r="A61" s="107"/>
      <c r="B61" s="58"/>
      <c r="C61" s="55"/>
      <c r="D61" s="10">
        <v>2</v>
      </c>
      <c r="E61" s="68"/>
      <c r="F61" s="74"/>
      <c r="G61" s="75"/>
      <c r="H61" s="75"/>
      <c r="I61" s="76"/>
      <c r="J61" s="76"/>
      <c r="K61" s="76"/>
      <c r="L61" s="76"/>
      <c r="M61" s="76"/>
      <c r="N61" s="76"/>
      <c r="O61" s="76"/>
      <c r="P61" s="77"/>
      <c r="Q61" s="77"/>
      <c r="R61" s="78"/>
      <c r="S61" s="78"/>
      <c r="T61" s="78"/>
      <c r="U61" s="78"/>
      <c r="V61" s="78"/>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0"/>
      <c r="BT61" s="10"/>
      <c r="BU61" s="10"/>
      <c r="BV61" s="17"/>
    </row>
    <row r="62" spans="1:74" s="4" customFormat="1" ht="15" customHeight="1" x14ac:dyDescent="0.35">
      <c r="A62" s="107"/>
      <c r="B62" s="58"/>
      <c r="C62" s="55"/>
      <c r="D62" s="10">
        <v>3</v>
      </c>
      <c r="E62" s="68"/>
      <c r="F62" s="74"/>
      <c r="G62" s="75"/>
      <c r="H62" s="75"/>
      <c r="I62" s="76"/>
      <c r="J62" s="76"/>
      <c r="K62" s="76"/>
      <c r="L62" s="76"/>
      <c r="M62" s="76"/>
      <c r="N62" s="76"/>
      <c r="O62" s="76"/>
      <c r="P62" s="77"/>
      <c r="Q62" s="77"/>
      <c r="R62" s="78"/>
      <c r="S62" s="78"/>
      <c r="T62" s="78"/>
      <c r="U62" s="78"/>
      <c r="V62" s="78"/>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0"/>
      <c r="BT62" s="10"/>
      <c r="BU62" s="10"/>
      <c r="BV62" s="17"/>
    </row>
    <row r="63" spans="1:74" s="4" customFormat="1" ht="15" customHeight="1" x14ac:dyDescent="0.35">
      <c r="A63" s="107"/>
      <c r="B63" s="58"/>
      <c r="C63" s="55"/>
      <c r="D63" s="10">
        <v>4</v>
      </c>
      <c r="E63" s="68"/>
      <c r="F63" s="74"/>
      <c r="G63" s="75"/>
      <c r="H63" s="75"/>
      <c r="I63" s="76"/>
      <c r="J63" s="76"/>
      <c r="K63" s="76"/>
      <c r="L63" s="76"/>
      <c r="M63" s="76"/>
      <c r="N63" s="76"/>
      <c r="O63" s="76"/>
      <c r="P63" s="77"/>
      <c r="Q63" s="77"/>
      <c r="R63" s="78"/>
      <c r="S63" s="78"/>
      <c r="T63" s="78"/>
      <c r="U63" s="78"/>
      <c r="V63" s="78"/>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0"/>
      <c r="BT63" s="10"/>
      <c r="BU63" s="10"/>
      <c r="BV63" s="17"/>
    </row>
    <row r="64" spans="1:74" s="4" customFormat="1" ht="90" x14ac:dyDescent="0.45">
      <c r="A64" s="107"/>
      <c r="B64" s="58">
        <v>2</v>
      </c>
      <c r="C64" s="54"/>
      <c r="D64" s="10"/>
      <c r="E64" s="109" t="s">
        <v>99</v>
      </c>
      <c r="F64" s="80"/>
      <c r="G64" s="80"/>
      <c r="H64" s="80"/>
      <c r="I64" s="81">
        <f t="shared" ref="I64" si="20">P64</f>
        <v>0</v>
      </c>
      <c r="J64" s="81">
        <f t="shared" ref="J64:V64" si="21">SUM(J73:J76)</f>
        <v>0</v>
      </c>
      <c r="K64" s="81">
        <f t="shared" si="21"/>
        <v>0</v>
      </c>
      <c r="L64" s="81">
        <f t="shared" si="21"/>
        <v>0</v>
      </c>
      <c r="M64" s="81">
        <f t="shared" si="21"/>
        <v>0</v>
      </c>
      <c r="N64" s="81">
        <f t="shared" si="21"/>
        <v>0</v>
      </c>
      <c r="O64" s="81"/>
      <c r="P64" s="82">
        <f t="shared" si="21"/>
        <v>0</v>
      </c>
      <c r="Q64" s="82">
        <f t="shared" si="21"/>
        <v>0</v>
      </c>
      <c r="R64" s="83">
        <f t="shared" si="21"/>
        <v>0</v>
      </c>
      <c r="S64" s="83">
        <f t="shared" si="21"/>
        <v>0</v>
      </c>
      <c r="T64" s="83">
        <f t="shared" si="21"/>
        <v>0</v>
      </c>
      <c r="U64" s="83">
        <f t="shared" si="21"/>
        <v>0</v>
      </c>
      <c r="V64" s="84">
        <f t="shared" si="21"/>
        <v>0</v>
      </c>
      <c r="W64" s="15">
        <v>0</v>
      </c>
      <c r="X64" s="15">
        <v>0</v>
      </c>
      <c r="Y64" s="15">
        <v>0</v>
      </c>
      <c r="Z64" s="15">
        <v>0</v>
      </c>
      <c r="AA64" s="15">
        <v>0</v>
      </c>
      <c r="AB64" s="15">
        <v>0</v>
      </c>
      <c r="AC64" s="15">
        <v>0</v>
      </c>
      <c r="AD64" s="15">
        <v>0</v>
      </c>
      <c r="AE64" s="15">
        <v>0</v>
      </c>
      <c r="AF64" s="15">
        <v>0</v>
      </c>
      <c r="AG64" s="15">
        <v>0</v>
      </c>
      <c r="AH64" s="15">
        <v>0</v>
      </c>
      <c r="AI64" s="15">
        <v>0</v>
      </c>
      <c r="AJ64" s="15">
        <v>0</v>
      </c>
      <c r="AK64" s="15">
        <v>0</v>
      </c>
      <c r="AL64" s="15">
        <v>0</v>
      </c>
      <c r="AM64" s="15">
        <v>0</v>
      </c>
      <c r="AN64" s="15">
        <v>0</v>
      </c>
      <c r="AO64" s="15">
        <v>0</v>
      </c>
      <c r="AP64" s="15">
        <v>0</v>
      </c>
      <c r="AQ64" s="15">
        <v>0</v>
      </c>
      <c r="AR64" s="15">
        <v>0</v>
      </c>
      <c r="AS64" s="15">
        <v>0</v>
      </c>
      <c r="AT64" s="15">
        <v>0</v>
      </c>
      <c r="AU64" s="15"/>
      <c r="AV64" s="15"/>
      <c r="AW64" s="15"/>
      <c r="AX64" s="15"/>
      <c r="AY64" s="15"/>
      <c r="AZ64" s="15"/>
      <c r="BA64" s="15"/>
      <c r="BB64" s="15"/>
      <c r="BC64" s="15"/>
      <c r="BD64" s="15"/>
      <c r="BE64" s="15"/>
      <c r="BF64" s="15"/>
      <c r="BG64" s="15">
        <v>0</v>
      </c>
      <c r="BH64" s="15">
        <v>0</v>
      </c>
      <c r="BI64" s="15">
        <v>0</v>
      </c>
      <c r="BJ64" s="15">
        <v>0</v>
      </c>
      <c r="BK64" s="15">
        <v>0</v>
      </c>
      <c r="BL64" s="15">
        <v>0</v>
      </c>
      <c r="BM64" s="15">
        <v>0</v>
      </c>
      <c r="BN64" s="15">
        <v>0</v>
      </c>
      <c r="BO64" s="15">
        <v>0</v>
      </c>
      <c r="BP64" s="15">
        <v>0</v>
      </c>
      <c r="BQ64" s="15">
        <v>0</v>
      </c>
      <c r="BR64" s="15">
        <v>0</v>
      </c>
      <c r="BS64" s="10"/>
      <c r="BT64" s="10"/>
      <c r="BU64" s="10"/>
      <c r="BV64" s="17"/>
    </row>
    <row r="65" spans="1:80" s="4" customFormat="1" ht="15" customHeight="1" x14ac:dyDescent="0.45">
      <c r="A65" s="107"/>
      <c r="B65" s="58"/>
      <c r="C65" s="54">
        <v>1</v>
      </c>
      <c r="D65" s="10"/>
      <c r="E65" s="68"/>
      <c r="F65" s="80"/>
      <c r="G65" s="80"/>
      <c r="H65" s="80"/>
      <c r="I65" s="81"/>
      <c r="J65" s="81"/>
      <c r="K65" s="81"/>
      <c r="L65" s="81"/>
      <c r="M65" s="81"/>
      <c r="N65" s="81"/>
      <c r="O65" s="81"/>
      <c r="P65" s="82"/>
      <c r="Q65" s="82"/>
      <c r="R65" s="83"/>
      <c r="S65" s="83"/>
      <c r="T65" s="83"/>
      <c r="U65" s="83"/>
      <c r="V65" s="84"/>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0"/>
      <c r="BT65" s="10"/>
      <c r="BU65" s="10"/>
      <c r="BV65" s="17"/>
    </row>
    <row r="66" spans="1:80" s="4" customFormat="1" ht="15" customHeight="1" x14ac:dyDescent="0.45">
      <c r="A66" s="107"/>
      <c r="B66" s="58"/>
      <c r="C66" s="54">
        <v>2</v>
      </c>
      <c r="D66" s="10"/>
      <c r="E66" s="68"/>
      <c r="F66" s="80"/>
      <c r="G66" s="80"/>
      <c r="H66" s="80"/>
      <c r="I66" s="81"/>
      <c r="J66" s="81"/>
      <c r="K66" s="81"/>
      <c r="L66" s="81"/>
      <c r="M66" s="81"/>
      <c r="N66" s="81"/>
      <c r="O66" s="81"/>
      <c r="P66" s="82"/>
      <c r="Q66" s="82"/>
      <c r="R66" s="83"/>
      <c r="S66" s="83"/>
      <c r="T66" s="83"/>
      <c r="U66" s="83"/>
      <c r="V66" s="84"/>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0"/>
      <c r="BT66" s="10"/>
      <c r="BU66" s="10"/>
      <c r="BV66" s="17"/>
    </row>
    <row r="67" spans="1:80" s="4" customFormat="1" ht="15" customHeight="1" x14ac:dyDescent="0.45">
      <c r="A67" s="107"/>
      <c r="B67" s="58"/>
      <c r="C67" s="54">
        <v>3</v>
      </c>
      <c r="D67" s="10"/>
      <c r="E67" s="68"/>
      <c r="F67" s="80"/>
      <c r="G67" s="80"/>
      <c r="H67" s="80"/>
      <c r="I67" s="81"/>
      <c r="J67" s="81"/>
      <c r="K67" s="81"/>
      <c r="L67" s="81"/>
      <c r="M67" s="81"/>
      <c r="N67" s="81"/>
      <c r="O67" s="81"/>
      <c r="P67" s="82"/>
      <c r="Q67" s="82"/>
      <c r="R67" s="83"/>
      <c r="S67" s="83"/>
      <c r="T67" s="83"/>
      <c r="U67" s="83"/>
      <c r="V67" s="84"/>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0"/>
      <c r="BT67" s="10"/>
      <c r="BU67" s="10"/>
      <c r="BV67" s="17"/>
    </row>
    <row r="68" spans="1:80" s="4" customFormat="1" ht="15" customHeight="1" x14ac:dyDescent="0.45">
      <c r="A68" s="107"/>
      <c r="B68" s="58"/>
      <c r="C68" s="54">
        <v>4</v>
      </c>
      <c r="D68" s="10"/>
      <c r="E68" s="68"/>
      <c r="F68" s="80"/>
      <c r="G68" s="80"/>
      <c r="H68" s="80"/>
      <c r="I68" s="81"/>
      <c r="J68" s="81"/>
      <c r="K68" s="81"/>
      <c r="L68" s="81"/>
      <c r="M68" s="81"/>
      <c r="N68" s="81"/>
      <c r="O68" s="81"/>
      <c r="P68" s="82"/>
      <c r="Q68" s="82"/>
      <c r="R68" s="83"/>
      <c r="S68" s="83"/>
      <c r="T68" s="83"/>
      <c r="U68" s="83"/>
      <c r="V68" s="84"/>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0"/>
      <c r="BT68" s="10"/>
      <c r="BU68" s="10"/>
      <c r="BV68" s="17"/>
    </row>
    <row r="69" spans="1:80" s="4" customFormat="1" ht="15" customHeight="1" x14ac:dyDescent="0.45">
      <c r="A69" s="107"/>
      <c r="B69" s="58"/>
      <c r="C69" s="54">
        <v>5</v>
      </c>
      <c r="D69" s="10"/>
      <c r="E69" s="68"/>
      <c r="F69" s="80"/>
      <c r="G69" s="80"/>
      <c r="H69" s="80"/>
      <c r="I69" s="81"/>
      <c r="J69" s="81"/>
      <c r="K69" s="81"/>
      <c r="L69" s="81"/>
      <c r="M69" s="81"/>
      <c r="N69" s="81"/>
      <c r="O69" s="81"/>
      <c r="P69" s="82"/>
      <c r="Q69" s="82"/>
      <c r="R69" s="83"/>
      <c r="S69" s="83"/>
      <c r="T69" s="83"/>
      <c r="U69" s="83"/>
      <c r="V69" s="84"/>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0"/>
      <c r="BT69" s="10"/>
      <c r="BU69" s="10"/>
      <c r="BV69" s="17"/>
    </row>
    <row r="70" spans="1:80" s="4" customFormat="1" ht="15" customHeight="1" x14ac:dyDescent="0.45">
      <c r="A70" s="107"/>
      <c r="B70" s="58"/>
      <c r="C70" s="54">
        <v>6</v>
      </c>
      <c r="D70" s="10"/>
      <c r="E70" s="68"/>
      <c r="F70" s="80"/>
      <c r="G70" s="80"/>
      <c r="H70" s="80"/>
      <c r="I70" s="81"/>
      <c r="J70" s="81"/>
      <c r="K70" s="81"/>
      <c r="L70" s="81"/>
      <c r="M70" s="81"/>
      <c r="N70" s="81"/>
      <c r="O70" s="81"/>
      <c r="P70" s="82"/>
      <c r="Q70" s="82"/>
      <c r="R70" s="83"/>
      <c r="S70" s="83"/>
      <c r="T70" s="83"/>
      <c r="U70" s="83"/>
      <c r="V70" s="84"/>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0"/>
      <c r="BT70" s="10"/>
      <c r="BU70" s="10"/>
      <c r="BV70" s="17"/>
    </row>
    <row r="71" spans="1:80" s="4" customFormat="1" ht="15" customHeight="1" x14ac:dyDescent="0.45">
      <c r="A71" s="107"/>
      <c r="B71" s="58"/>
      <c r="C71" s="54">
        <v>7</v>
      </c>
      <c r="D71" s="10"/>
      <c r="E71" s="68"/>
      <c r="F71" s="80"/>
      <c r="G71" s="80"/>
      <c r="H71" s="80"/>
      <c r="I71" s="81"/>
      <c r="J71" s="81"/>
      <c r="K71" s="81"/>
      <c r="L71" s="81"/>
      <c r="M71" s="81"/>
      <c r="N71" s="81"/>
      <c r="O71" s="81"/>
      <c r="P71" s="82"/>
      <c r="Q71" s="82"/>
      <c r="R71" s="83"/>
      <c r="S71" s="83"/>
      <c r="T71" s="83"/>
      <c r="U71" s="83"/>
      <c r="V71" s="84"/>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0"/>
      <c r="BT71" s="10"/>
      <c r="BU71" s="10"/>
      <c r="BV71" s="17"/>
    </row>
    <row r="72" spans="1:80" s="4" customFormat="1" ht="41.25" x14ac:dyDescent="0.45">
      <c r="A72" s="103">
        <v>2</v>
      </c>
      <c r="B72" s="58"/>
      <c r="C72" s="54"/>
      <c r="D72" s="10"/>
      <c r="E72" s="112" t="s">
        <v>100</v>
      </c>
      <c r="F72" s="80"/>
      <c r="G72" s="80"/>
      <c r="H72" s="80"/>
      <c r="I72" s="81"/>
      <c r="J72" s="81"/>
      <c r="K72" s="81"/>
      <c r="L72" s="81"/>
      <c r="M72" s="81"/>
      <c r="N72" s="81"/>
      <c r="O72" s="81"/>
      <c r="P72" s="82"/>
      <c r="Q72" s="82"/>
      <c r="R72" s="83"/>
      <c r="S72" s="83"/>
      <c r="T72" s="83"/>
      <c r="U72" s="83"/>
      <c r="V72" s="84"/>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0"/>
      <c r="BT72" s="10"/>
      <c r="BU72" s="10"/>
      <c r="BV72" s="17"/>
    </row>
    <row r="73" spans="1:80" s="23" customFormat="1" ht="45" x14ac:dyDescent="0.35">
      <c r="A73" s="104"/>
      <c r="B73" s="58">
        <v>1</v>
      </c>
      <c r="C73" s="10"/>
      <c r="D73" s="10"/>
      <c r="E73" s="68" t="s">
        <v>101</v>
      </c>
      <c r="F73" s="79"/>
      <c r="G73" s="75"/>
      <c r="H73" s="75"/>
      <c r="I73" s="95">
        <f t="shared" si="2"/>
        <v>0</v>
      </c>
      <c r="J73" s="76">
        <v>0</v>
      </c>
      <c r="K73" s="76">
        <v>0</v>
      </c>
      <c r="L73" s="76">
        <v>0</v>
      </c>
      <c r="M73" s="76">
        <v>0</v>
      </c>
      <c r="N73" s="76">
        <v>0</v>
      </c>
      <c r="O73" s="76">
        <v>0</v>
      </c>
      <c r="P73" s="76">
        <f t="shared" ref="P73:P74" si="22">SUM(J73:O73)</f>
        <v>0</v>
      </c>
      <c r="Q73" s="77">
        <f t="shared" ref="Q73:Q74" si="23">G73*I73</f>
        <v>0</v>
      </c>
      <c r="R73" s="77"/>
      <c r="S73" s="78"/>
      <c r="T73" s="78"/>
      <c r="U73" s="78"/>
      <c r="V73" s="78"/>
      <c r="W73" s="15"/>
      <c r="X73" s="15"/>
      <c r="Y73" s="15"/>
      <c r="Z73" s="15"/>
      <c r="AA73" s="15"/>
      <c r="AB73" s="15"/>
      <c r="AC73" s="15"/>
      <c r="AD73" s="15"/>
      <c r="AE73" s="15">
        <v>0</v>
      </c>
      <c r="AF73" s="15"/>
      <c r="AG73" s="15">
        <v>0</v>
      </c>
      <c r="AH73" s="15">
        <v>0</v>
      </c>
      <c r="AI73" s="15">
        <v>0</v>
      </c>
      <c r="AJ73" s="15">
        <v>0</v>
      </c>
      <c r="AK73" s="15">
        <v>0</v>
      </c>
      <c r="AL73" s="15">
        <v>0</v>
      </c>
      <c r="AM73" s="15">
        <v>0</v>
      </c>
      <c r="AN73" s="15">
        <v>0</v>
      </c>
      <c r="AO73" s="15">
        <v>0</v>
      </c>
      <c r="AP73" s="15">
        <v>0</v>
      </c>
      <c r="AQ73" s="15">
        <v>0</v>
      </c>
      <c r="AR73" s="15">
        <v>0</v>
      </c>
      <c r="AS73" s="15">
        <v>0</v>
      </c>
      <c r="AT73" s="15">
        <v>0</v>
      </c>
      <c r="AU73" s="15"/>
      <c r="AV73" s="15"/>
      <c r="AW73" s="15"/>
      <c r="AX73" s="15"/>
      <c r="AY73" s="15"/>
      <c r="AZ73" s="15"/>
      <c r="BA73" s="15"/>
      <c r="BB73" s="15"/>
      <c r="BC73" s="15"/>
      <c r="BD73" s="15"/>
      <c r="BE73" s="15"/>
      <c r="BF73" s="15"/>
      <c r="BG73" s="15">
        <v>0</v>
      </c>
      <c r="BH73" s="15">
        <v>0</v>
      </c>
      <c r="BI73" s="15">
        <v>0</v>
      </c>
      <c r="BJ73" s="15">
        <v>0</v>
      </c>
      <c r="BK73" s="15">
        <v>0</v>
      </c>
      <c r="BL73" s="15">
        <v>0</v>
      </c>
      <c r="BM73" s="15">
        <v>0</v>
      </c>
      <c r="BN73" s="15">
        <v>0</v>
      </c>
      <c r="BO73" s="15">
        <v>0</v>
      </c>
      <c r="BP73" s="15">
        <v>0</v>
      </c>
      <c r="BQ73" s="15">
        <v>0</v>
      </c>
      <c r="BR73" s="15">
        <v>0</v>
      </c>
      <c r="BS73" s="10"/>
      <c r="BT73" s="10"/>
      <c r="BU73" s="10"/>
      <c r="BV73" s="17"/>
      <c r="BW73" s="4"/>
      <c r="BX73" s="4"/>
      <c r="BY73" s="4"/>
      <c r="BZ73" s="4"/>
      <c r="CA73" s="4"/>
      <c r="CB73" s="4"/>
    </row>
    <row r="74" spans="1:80" s="23" customFormat="1" ht="15" x14ac:dyDescent="0.45">
      <c r="A74" s="104"/>
      <c r="B74" s="58"/>
      <c r="C74" s="10">
        <v>1</v>
      </c>
      <c r="D74" s="10"/>
      <c r="E74" s="68"/>
      <c r="F74" s="80"/>
      <c r="G74" s="75"/>
      <c r="H74" s="75"/>
      <c r="I74" s="95">
        <f t="shared" si="2"/>
        <v>0</v>
      </c>
      <c r="J74" s="76">
        <v>0</v>
      </c>
      <c r="K74" s="76">
        <v>0</v>
      </c>
      <c r="L74" s="76">
        <v>0</v>
      </c>
      <c r="M74" s="76">
        <v>0</v>
      </c>
      <c r="N74" s="76">
        <v>0</v>
      </c>
      <c r="O74" s="76">
        <v>0</v>
      </c>
      <c r="P74" s="76">
        <f t="shared" si="22"/>
        <v>0</v>
      </c>
      <c r="Q74" s="77">
        <f t="shared" si="23"/>
        <v>0</v>
      </c>
      <c r="R74" s="77"/>
      <c r="S74" s="78"/>
      <c r="T74" s="78"/>
      <c r="U74" s="78"/>
      <c r="V74" s="78"/>
      <c r="W74" s="15"/>
      <c r="X74" s="15"/>
      <c r="Y74" s="15"/>
      <c r="Z74" s="15"/>
      <c r="AA74" s="15"/>
      <c r="AB74" s="15"/>
      <c r="AC74" s="15"/>
      <c r="AD74" s="15"/>
      <c r="AE74" s="15"/>
      <c r="AF74" s="15"/>
      <c r="AG74" s="15">
        <v>0</v>
      </c>
      <c r="AH74" s="15">
        <v>0</v>
      </c>
      <c r="AI74" s="15">
        <v>0</v>
      </c>
      <c r="AJ74" s="15">
        <v>0</v>
      </c>
      <c r="AK74" s="15">
        <v>0</v>
      </c>
      <c r="AL74" s="15">
        <v>0</v>
      </c>
      <c r="AM74" s="15">
        <v>0</v>
      </c>
      <c r="AN74" s="15">
        <v>0</v>
      </c>
      <c r="AO74" s="15">
        <v>0</v>
      </c>
      <c r="AP74" s="15">
        <v>0</v>
      </c>
      <c r="AQ74" s="15">
        <v>0</v>
      </c>
      <c r="AR74" s="15">
        <v>0</v>
      </c>
      <c r="AS74" s="15">
        <v>0</v>
      </c>
      <c r="AT74" s="15">
        <v>0</v>
      </c>
      <c r="AU74" s="15"/>
      <c r="AV74" s="15"/>
      <c r="AW74" s="15"/>
      <c r="AX74" s="15"/>
      <c r="AY74" s="15"/>
      <c r="AZ74" s="15"/>
      <c r="BA74" s="15"/>
      <c r="BB74" s="15"/>
      <c r="BC74" s="15"/>
      <c r="BD74" s="15"/>
      <c r="BE74" s="15"/>
      <c r="BF74" s="15"/>
      <c r="BG74" s="15">
        <v>0</v>
      </c>
      <c r="BH74" s="15">
        <v>0</v>
      </c>
      <c r="BI74" s="15">
        <v>0</v>
      </c>
      <c r="BJ74" s="15">
        <v>0</v>
      </c>
      <c r="BK74" s="15">
        <v>0</v>
      </c>
      <c r="BL74" s="15">
        <v>0</v>
      </c>
      <c r="BM74" s="15">
        <v>0</v>
      </c>
      <c r="BN74" s="15">
        <v>0</v>
      </c>
      <c r="BO74" s="15">
        <v>0</v>
      </c>
      <c r="BP74" s="15">
        <v>0</v>
      </c>
      <c r="BQ74" s="15">
        <v>0</v>
      </c>
      <c r="BR74" s="15">
        <v>0</v>
      </c>
      <c r="BS74" s="10"/>
      <c r="BT74" s="10"/>
      <c r="BU74" s="10"/>
      <c r="BV74" s="17"/>
      <c r="BW74" s="4"/>
      <c r="BX74" s="4"/>
      <c r="BY74" s="4"/>
      <c r="BZ74" s="4"/>
      <c r="CA74" s="4"/>
      <c r="CB74" s="4"/>
    </row>
    <row r="75" spans="1:80" s="4" customFormat="1" ht="15" customHeight="1" x14ac:dyDescent="0.35">
      <c r="A75" s="104"/>
      <c r="B75" s="58"/>
      <c r="C75" s="10">
        <v>2</v>
      </c>
      <c r="D75" s="10"/>
      <c r="E75" s="68"/>
      <c r="F75" s="74">
        <v>0</v>
      </c>
      <c r="G75" s="75"/>
      <c r="H75" s="75"/>
      <c r="I75" s="95">
        <f t="shared" ref="I75:I76" si="24">P75</f>
        <v>0</v>
      </c>
      <c r="J75" s="76">
        <v>0</v>
      </c>
      <c r="K75" s="76">
        <v>0</v>
      </c>
      <c r="L75" s="76">
        <v>0</v>
      </c>
      <c r="M75" s="76">
        <v>0</v>
      </c>
      <c r="N75" s="76">
        <v>0</v>
      </c>
      <c r="O75" s="76"/>
      <c r="P75" s="76">
        <f t="shared" ref="P75" si="25">SUM(J75:O75)</f>
        <v>0</v>
      </c>
      <c r="Q75" s="77">
        <f t="shared" ref="Q75" si="26">G75*I75</f>
        <v>0</v>
      </c>
      <c r="R75" s="77"/>
      <c r="S75" s="78"/>
      <c r="T75" s="78"/>
      <c r="U75" s="78"/>
      <c r="V75" s="78">
        <f t="shared" ref="V75" si="27">SUM(R75:U75)</f>
        <v>0</v>
      </c>
      <c r="W75" s="15">
        <v>0</v>
      </c>
      <c r="X75" s="15">
        <v>0</v>
      </c>
      <c r="Y75" s="15">
        <v>0</v>
      </c>
      <c r="Z75" s="15">
        <v>0</v>
      </c>
      <c r="AA75" s="15">
        <v>0</v>
      </c>
      <c r="AB75" s="15">
        <v>0</v>
      </c>
      <c r="AC75" s="15">
        <v>0</v>
      </c>
      <c r="AD75" s="15">
        <v>0</v>
      </c>
      <c r="AE75" s="15">
        <v>0</v>
      </c>
      <c r="AF75" s="15">
        <v>0</v>
      </c>
      <c r="AG75" s="15">
        <v>0</v>
      </c>
      <c r="AH75" s="15">
        <v>0</v>
      </c>
      <c r="AI75" s="15">
        <v>0</v>
      </c>
      <c r="AJ75" s="15">
        <v>0</v>
      </c>
      <c r="AK75" s="15">
        <v>0</v>
      </c>
      <c r="AL75" s="15">
        <v>0</v>
      </c>
      <c r="AM75" s="15">
        <v>0</v>
      </c>
      <c r="AN75" s="15">
        <v>0</v>
      </c>
      <c r="AO75" s="15">
        <v>0</v>
      </c>
      <c r="AP75" s="15">
        <v>0</v>
      </c>
      <c r="AQ75" s="15">
        <v>0</v>
      </c>
      <c r="AR75" s="15">
        <v>0</v>
      </c>
      <c r="AS75" s="15">
        <v>0</v>
      </c>
      <c r="AT75" s="15">
        <v>0</v>
      </c>
      <c r="AU75" s="15"/>
      <c r="AV75" s="15"/>
      <c r="AW75" s="15"/>
      <c r="AX75" s="15"/>
      <c r="AY75" s="15"/>
      <c r="AZ75" s="15"/>
      <c r="BA75" s="15"/>
      <c r="BB75" s="15"/>
      <c r="BC75" s="15"/>
      <c r="BD75" s="15"/>
      <c r="BE75" s="15"/>
      <c r="BF75" s="15"/>
      <c r="BG75" s="15">
        <v>0</v>
      </c>
      <c r="BH75" s="15">
        <v>0</v>
      </c>
      <c r="BI75" s="15">
        <v>0</v>
      </c>
      <c r="BJ75" s="15">
        <v>0</v>
      </c>
      <c r="BK75" s="15">
        <v>0</v>
      </c>
      <c r="BL75" s="15">
        <v>0</v>
      </c>
      <c r="BM75" s="15">
        <v>0</v>
      </c>
      <c r="BN75" s="15">
        <v>0</v>
      </c>
      <c r="BO75" s="15">
        <v>0</v>
      </c>
      <c r="BP75" s="15">
        <v>0</v>
      </c>
      <c r="BQ75" s="15">
        <v>0</v>
      </c>
      <c r="BR75" s="15">
        <v>0</v>
      </c>
      <c r="BS75" s="10"/>
      <c r="BT75" s="10"/>
      <c r="BU75" s="10"/>
      <c r="BV75" s="17"/>
    </row>
    <row r="76" spans="1:80" s="23" customFormat="1" ht="15" x14ac:dyDescent="0.35">
      <c r="A76" s="104"/>
      <c r="B76" s="58"/>
      <c r="C76" s="10">
        <v>3</v>
      </c>
      <c r="D76" s="10"/>
      <c r="E76" s="68"/>
      <c r="F76" s="79">
        <v>0</v>
      </c>
      <c r="G76" s="75"/>
      <c r="H76" s="75"/>
      <c r="I76" s="95">
        <f t="shared" si="24"/>
        <v>0</v>
      </c>
      <c r="J76" s="76">
        <v>0</v>
      </c>
      <c r="K76" s="76">
        <v>0</v>
      </c>
      <c r="L76" s="76">
        <v>0</v>
      </c>
      <c r="M76" s="76">
        <v>0</v>
      </c>
      <c r="N76" s="76">
        <v>0</v>
      </c>
      <c r="O76" s="76">
        <v>0</v>
      </c>
      <c r="P76" s="76">
        <f t="shared" ref="P76" si="28">SUM(J76:O76)</f>
        <v>0</v>
      </c>
      <c r="Q76" s="77">
        <f t="shared" ref="Q76" si="29">G76*I76</f>
        <v>0</v>
      </c>
      <c r="R76" s="77"/>
      <c r="S76" s="78"/>
      <c r="T76" s="78"/>
      <c r="U76" s="78"/>
      <c r="V76" s="78"/>
      <c r="W76" s="15"/>
      <c r="X76" s="15"/>
      <c r="Y76" s="15"/>
      <c r="Z76" s="15"/>
      <c r="AA76" s="15"/>
      <c r="AB76" s="15"/>
      <c r="AC76" s="15"/>
      <c r="AD76" s="15"/>
      <c r="AE76" s="15"/>
      <c r="AF76" s="15"/>
      <c r="AG76" s="15">
        <v>0</v>
      </c>
      <c r="AH76" s="15">
        <v>0</v>
      </c>
      <c r="AI76" s="15">
        <v>0</v>
      </c>
      <c r="AJ76" s="15">
        <v>0</v>
      </c>
      <c r="AK76" s="15">
        <v>0</v>
      </c>
      <c r="AL76" s="15">
        <v>0</v>
      </c>
      <c r="AM76" s="15">
        <v>0</v>
      </c>
      <c r="AN76" s="15">
        <v>0</v>
      </c>
      <c r="AO76" s="15">
        <v>0</v>
      </c>
      <c r="AP76" s="15">
        <v>0</v>
      </c>
      <c r="AQ76" s="15">
        <v>0</v>
      </c>
      <c r="AR76" s="15">
        <v>0</v>
      </c>
      <c r="AS76" s="15">
        <v>0</v>
      </c>
      <c r="AT76" s="15">
        <v>0</v>
      </c>
      <c r="AU76" s="15"/>
      <c r="AV76" s="15"/>
      <c r="AW76" s="15"/>
      <c r="AX76" s="15"/>
      <c r="AY76" s="15"/>
      <c r="AZ76" s="15"/>
      <c r="BA76" s="15"/>
      <c r="BB76" s="15"/>
      <c r="BC76" s="15"/>
      <c r="BD76" s="15"/>
      <c r="BE76" s="15"/>
      <c r="BF76" s="15"/>
      <c r="BG76" s="15">
        <v>0</v>
      </c>
      <c r="BH76" s="15">
        <v>0</v>
      </c>
      <c r="BI76" s="15">
        <v>0</v>
      </c>
      <c r="BJ76" s="15">
        <v>0</v>
      </c>
      <c r="BK76" s="15">
        <v>0</v>
      </c>
      <c r="BL76" s="15">
        <v>0</v>
      </c>
      <c r="BM76" s="15">
        <v>0</v>
      </c>
      <c r="BN76" s="15">
        <v>0</v>
      </c>
      <c r="BO76" s="15">
        <v>0</v>
      </c>
      <c r="BP76" s="15">
        <v>0</v>
      </c>
      <c r="BQ76" s="15">
        <v>0</v>
      </c>
      <c r="BR76" s="15">
        <v>0</v>
      </c>
      <c r="BS76" s="10"/>
      <c r="BT76" s="10"/>
      <c r="BU76" s="10"/>
      <c r="BV76" s="17"/>
      <c r="BW76" s="4"/>
      <c r="BX76" s="4"/>
      <c r="BY76" s="4"/>
      <c r="BZ76" s="4"/>
      <c r="CA76" s="4"/>
      <c r="CB76" s="4"/>
    </row>
    <row r="77" spans="1:80" s="23" customFormat="1" ht="15" x14ac:dyDescent="0.35">
      <c r="A77" s="104"/>
      <c r="B77" s="55"/>
      <c r="C77" s="10">
        <v>4</v>
      </c>
      <c r="D77" s="10"/>
      <c r="E77" s="68"/>
      <c r="F77" s="79"/>
      <c r="G77" s="75"/>
      <c r="H77" s="75"/>
      <c r="I77" s="95"/>
      <c r="J77" s="76"/>
      <c r="K77" s="76"/>
      <c r="L77" s="76"/>
      <c r="M77" s="76"/>
      <c r="N77" s="76"/>
      <c r="O77" s="76"/>
      <c r="P77" s="76"/>
      <c r="Q77" s="77"/>
      <c r="R77" s="77"/>
      <c r="S77" s="78"/>
      <c r="T77" s="78"/>
      <c r="U77" s="78"/>
      <c r="V77" s="78"/>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0"/>
      <c r="BT77" s="10"/>
      <c r="BU77" s="10"/>
      <c r="BV77" s="17"/>
      <c r="BW77" s="4"/>
      <c r="BX77" s="4"/>
      <c r="BY77" s="4"/>
      <c r="BZ77" s="4"/>
      <c r="CA77" s="4"/>
      <c r="CB77" s="4"/>
    </row>
    <row r="78" spans="1:80" s="23" customFormat="1" ht="15" x14ac:dyDescent="0.35">
      <c r="A78" s="104"/>
      <c r="B78" s="55"/>
      <c r="C78" s="10">
        <v>5</v>
      </c>
      <c r="D78" s="10"/>
      <c r="E78" s="68"/>
      <c r="F78" s="79"/>
      <c r="G78" s="75"/>
      <c r="H78" s="75"/>
      <c r="I78" s="95"/>
      <c r="J78" s="76"/>
      <c r="K78" s="76"/>
      <c r="L78" s="76"/>
      <c r="M78" s="76"/>
      <c r="N78" s="76"/>
      <c r="O78" s="76"/>
      <c r="P78" s="76"/>
      <c r="Q78" s="77"/>
      <c r="R78" s="77"/>
      <c r="S78" s="78"/>
      <c r="T78" s="78"/>
      <c r="U78" s="78"/>
      <c r="V78" s="78"/>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0"/>
      <c r="BT78" s="10"/>
      <c r="BU78" s="10"/>
      <c r="BV78" s="17"/>
      <c r="BW78" s="4"/>
      <c r="BX78" s="4"/>
      <c r="BY78" s="4"/>
      <c r="BZ78" s="4"/>
      <c r="CA78" s="4"/>
      <c r="CB78" s="4"/>
    </row>
    <row r="79" spans="1:80" s="23" customFormat="1" ht="15" x14ac:dyDescent="0.35">
      <c r="A79" s="104"/>
      <c r="B79" s="55"/>
      <c r="C79" s="10">
        <v>6</v>
      </c>
      <c r="D79" s="10"/>
      <c r="E79" s="68"/>
      <c r="F79" s="79"/>
      <c r="G79" s="75"/>
      <c r="H79" s="75"/>
      <c r="I79" s="95"/>
      <c r="J79" s="76"/>
      <c r="K79" s="76"/>
      <c r="L79" s="76"/>
      <c r="M79" s="76"/>
      <c r="N79" s="76"/>
      <c r="O79" s="76"/>
      <c r="P79" s="76"/>
      <c r="Q79" s="77"/>
      <c r="R79" s="77"/>
      <c r="S79" s="78"/>
      <c r="T79" s="78"/>
      <c r="U79" s="78"/>
      <c r="V79" s="78"/>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0"/>
      <c r="BT79" s="10"/>
      <c r="BU79" s="10"/>
      <c r="BV79" s="17"/>
      <c r="BW79" s="4"/>
      <c r="BX79" s="4"/>
      <c r="BY79" s="4"/>
      <c r="BZ79" s="4"/>
      <c r="CA79" s="4"/>
      <c r="CB79" s="4"/>
    </row>
    <row r="80" spans="1:80" s="23" customFormat="1" ht="15" x14ac:dyDescent="0.35">
      <c r="A80" s="104"/>
      <c r="B80" s="55"/>
      <c r="C80" s="10">
        <v>7</v>
      </c>
      <c r="D80" s="10"/>
      <c r="E80" s="68"/>
      <c r="F80" s="79"/>
      <c r="G80" s="75"/>
      <c r="H80" s="75"/>
      <c r="I80" s="95"/>
      <c r="J80" s="76"/>
      <c r="K80" s="76"/>
      <c r="L80" s="76"/>
      <c r="M80" s="76"/>
      <c r="N80" s="76"/>
      <c r="O80" s="76"/>
      <c r="P80" s="76"/>
      <c r="Q80" s="77"/>
      <c r="R80" s="77"/>
      <c r="S80" s="78"/>
      <c r="T80" s="78"/>
      <c r="U80" s="78"/>
      <c r="V80" s="78"/>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0"/>
      <c r="BT80" s="10"/>
      <c r="BU80" s="10"/>
      <c r="BV80" s="17"/>
      <c r="BW80" s="4"/>
      <c r="BX80" s="4"/>
      <c r="BY80" s="4"/>
      <c r="BZ80" s="4"/>
      <c r="CA80" s="4"/>
      <c r="CB80" s="4"/>
    </row>
    <row r="81" spans="1:80" s="23" customFormat="1" ht="45" x14ac:dyDescent="0.35">
      <c r="A81" s="104"/>
      <c r="B81" s="54">
        <v>2</v>
      </c>
      <c r="C81" s="26"/>
      <c r="D81" s="26"/>
      <c r="E81" s="109" t="s">
        <v>102</v>
      </c>
      <c r="F81" s="69">
        <v>0</v>
      </c>
      <c r="G81" s="70"/>
      <c r="H81" s="87"/>
      <c r="I81" s="85">
        <f t="shared" si="13"/>
        <v>0</v>
      </c>
      <c r="J81" s="85"/>
      <c r="K81" s="85"/>
      <c r="L81" s="85"/>
      <c r="M81" s="85"/>
      <c r="N81" s="85"/>
      <c r="O81" s="85"/>
      <c r="P81" s="88">
        <f>SUM(J81:O81)</f>
        <v>0</v>
      </c>
      <c r="Q81" s="85">
        <f>+Q82+Q85</f>
        <v>0</v>
      </c>
      <c r="R81" s="90" t="e">
        <f>R82+R85+#REF!</f>
        <v>#REF!</v>
      </c>
      <c r="S81" s="90" t="e">
        <f>S82+S85+#REF!</f>
        <v>#REF!</v>
      </c>
      <c r="T81" s="90" t="e">
        <f>T82+T85+#REF!</f>
        <v>#REF!</v>
      </c>
      <c r="U81" s="90" t="e">
        <f>U82+U85+#REF!</f>
        <v>#REF!</v>
      </c>
      <c r="V81" s="86" t="e">
        <f>V82+V85+#REF!</f>
        <v>#REF!</v>
      </c>
      <c r="W81" s="15">
        <v>0</v>
      </c>
      <c r="X81" s="15">
        <v>0</v>
      </c>
      <c r="Y81" s="15">
        <v>0</v>
      </c>
      <c r="Z81" s="15">
        <v>0</v>
      </c>
      <c r="AA81" s="15">
        <v>0</v>
      </c>
      <c r="AB81" s="15">
        <v>0</v>
      </c>
      <c r="AC81" s="15">
        <v>0</v>
      </c>
      <c r="AD81" s="15">
        <v>0</v>
      </c>
      <c r="AE81" s="15">
        <v>0</v>
      </c>
      <c r="AF81" s="15">
        <v>0</v>
      </c>
      <c r="AG81" s="15">
        <v>0</v>
      </c>
      <c r="AH81" s="15">
        <v>0</v>
      </c>
      <c r="AI81" s="15">
        <v>0</v>
      </c>
      <c r="AJ81" s="15">
        <v>0</v>
      </c>
      <c r="AK81" s="15">
        <v>0</v>
      </c>
      <c r="AL81" s="15">
        <v>0</v>
      </c>
      <c r="AM81" s="15">
        <v>0</v>
      </c>
      <c r="AN81" s="15">
        <v>0</v>
      </c>
      <c r="AO81" s="15">
        <v>0</v>
      </c>
      <c r="AP81" s="15">
        <v>0</v>
      </c>
      <c r="AQ81" s="15">
        <v>0</v>
      </c>
      <c r="AR81" s="15">
        <v>0</v>
      </c>
      <c r="AS81" s="15">
        <v>0</v>
      </c>
      <c r="AT81" s="15">
        <v>0</v>
      </c>
      <c r="AU81" s="15"/>
      <c r="AV81" s="15"/>
      <c r="AW81" s="15"/>
      <c r="AX81" s="15"/>
      <c r="AY81" s="15"/>
      <c r="AZ81" s="15"/>
      <c r="BA81" s="15"/>
      <c r="BB81" s="15"/>
      <c r="BC81" s="15"/>
      <c r="BD81" s="15"/>
      <c r="BE81" s="15"/>
      <c r="BF81" s="15"/>
      <c r="BG81" s="15">
        <v>0</v>
      </c>
      <c r="BH81" s="15">
        <v>0</v>
      </c>
      <c r="BI81" s="15">
        <v>0</v>
      </c>
      <c r="BJ81" s="15">
        <v>0</v>
      </c>
      <c r="BK81" s="15">
        <v>0</v>
      </c>
      <c r="BL81" s="15">
        <v>0</v>
      </c>
      <c r="BM81" s="15">
        <v>0</v>
      </c>
      <c r="BN81" s="15">
        <v>0</v>
      </c>
      <c r="BO81" s="15">
        <v>0</v>
      </c>
      <c r="BP81" s="15">
        <v>0</v>
      </c>
      <c r="BQ81" s="15">
        <v>0</v>
      </c>
      <c r="BR81" s="15">
        <v>0</v>
      </c>
      <c r="BS81" s="10"/>
      <c r="BT81" s="10"/>
      <c r="BU81" s="10"/>
      <c r="BV81" s="17"/>
      <c r="BW81" s="4"/>
      <c r="BX81" s="4"/>
      <c r="BY81" s="4"/>
      <c r="BZ81" s="4"/>
      <c r="CA81" s="4"/>
      <c r="CB81" s="4"/>
    </row>
    <row r="82" spans="1:80" s="23" customFormat="1" ht="15" x14ac:dyDescent="0.35">
      <c r="A82" s="104"/>
      <c r="B82" s="55"/>
      <c r="C82" s="35">
        <v>1</v>
      </c>
      <c r="D82" s="10"/>
      <c r="E82" s="68"/>
      <c r="F82" s="79">
        <v>0</v>
      </c>
      <c r="G82" s="80"/>
      <c r="H82" s="91"/>
      <c r="I82" s="81">
        <f t="shared" si="13"/>
        <v>0</v>
      </c>
      <c r="J82" s="81"/>
      <c r="K82" s="81"/>
      <c r="L82" s="81"/>
      <c r="M82" s="81"/>
      <c r="N82" s="81"/>
      <c r="O82" s="81"/>
      <c r="P82" s="92">
        <f t="shared" ref="P82:P122" si="30">SUM(J82:O82)</f>
        <v>0</v>
      </c>
      <c r="Q82" s="81">
        <f t="shared" ref="Q82:V82" si="31">SUM(Q83:Q84)</f>
        <v>0</v>
      </c>
      <c r="R82" s="93"/>
      <c r="S82" s="93"/>
      <c r="T82" s="93"/>
      <c r="U82" s="93"/>
      <c r="V82" s="93">
        <f t="shared" si="31"/>
        <v>0</v>
      </c>
      <c r="W82" s="15">
        <v>0</v>
      </c>
      <c r="X82" s="15">
        <v>0</v>
      </c>
      <c r="Y82" s="15">
        <v>0</v>
      </c>
      <c r="Z82" s="15">
        <v>0</v>
      </c>
      <c r="AA82" s="15">
        <v>0</v>
      </c>
      <c r="AB82" s="15">
        <v>0</v>
      </c>
      <c r="AC82" s="15">
        <v>0</v>
      </c>
      <c r="AD82" s="15">
        <v>0</v>
      </c>
      <c r="AE82" s="15">
        <v>0</v>
      </c>
      <c r="AF82" s="15">
        <v>0</v>
      </c>
      <c r="AG82" s="15">
        <v>0</v>
      </c>
      <c r="AH82" s="15">
        <v>0</v>
      </c>
      <c r="AI82" s="15">
        <v>0</v>
      </c>
      <c r="AJ82" s="15">
        <v>0</v>
      </c>
      <c r="AK82" s="15">
        <v>0</v>
      </c>
      <c r="AL82" s="15">
        <v>0</v>
      </c>
      <c r="AM82" s="15">
        <v>0</v>
      </c>
      <c r="AN82" s="15">
        <v>0</v>
      </c>
      <c r="AO82" s="15">
        <v>0</v>
      </c>
      <c r="AP82" s="15">
        <v>0</v>
      </c>
      <c r="AQ82" s="15">
        <v>0</v>
      </c>
      <c r="AR82" s="15">
        <v>0</v>
      </c>
      <c r="AS82" s="15">
        <v>0</v>
      </c>
      <c r="AT82" s="15">
        <v>0</v>
      </c>
      <c r="AU82" s="15"/>
      <c r="AV82" s="15"/>
      <c r="AW82" s="15"/>
      <c r="AX82" s="15"/>
      <c r="AY82" s="15"/>
      <c r="AZ82" s="15"/>
      <c r="BA82" s="15"/>
      <c r="BB82" s="15"/>
      <c r="BC82" s="15"/>
      <c r="BD82" s="15"/>
      <c r="BE82" s="15"/>
      <c r="BF82" s="15"/>
      <c r="BG82" s="15">
        <v>0</v>
      </c>
      <c r="BH82" s="15">
        <v>0</v>
      </c>
      <c r="BI82" s="15">
        <v>0</v>
      </c>
      <c r="BJ82" s="15">
        <v>0</v>
      </c>
      <c r="BK82" s="15">
        <v>0</v>
      </c>
      <c r="BL82" s="15">
        <v>0</v>
      </c>
      <c r="BM82" s="15">
        <v>0</v>
      </c>
      <c r="BN82" s="15">
        <v>0</v>
      </c>
      <c r="BO82" s="15">
        <v>0</v>
      </c>
      <c r="BP82" s="15">
        <v>0</v>
      </c>
      <c r="BQ82" s="15">
        <v>0</v>
      </c>
      <c r="BR82" s="15">
        <v>0</v>
      </c>
      <c r="BS82" s="10"/>
      <c r="BT82" s="10"/>
      <c r="BU82" s="10"/>
      <c r="BV82" s="17"/>
      <c r="BW82" s="4"/>
      <c r="BX82" s="4"/>
      <c r="BY82" s="4"/>
      <c r="BZ82" s="4"/>
      <c r="CA82" s="4"/>
      <c r="CB82" s="4"/>
    </row>
    <row r="83" spans="1:80" s="23" customFormat="1" ht="15" x14ac:dyDescent="0.35">
      <c r="A83" s="104"/>
      <c r="B83" s="55"/>
      <c r="C83" s="35">
        <v>2</v>
      </c>
      <c r="D83" s="10"/>
      <c r="E83" s="68"/>
      <c r="F83" s="74">
        <v>0</v>
      </c>
      <c r="G83" s="75"/>
      <c r="H83" s="95"/>
      <c r="I83" s="76">
        <f t="shared" si="13"/>
        <v>0</v>
      </c>
      <c r="J83" s="96"/>
      <c r="K83" s="96"/>
      <c r="L83" s="96"/>
      <c r="M83" s="96"/>
      <c r="N83" s="96"/>
      <c r="O83" s="96"/>
      <c r="P83" s="97">
        <f t="shared" si="30"/>
        <v>0</v>
      </c>
      <c r="Q83" s="76">
        <f t="shared" ref="Q83:Q84" si="32">G83*I83</f>
        <v>0</v>
      </c>
      <c r="R83" s="98"/>
      <c r="S83" s="98"/>
      <c r="T83" s="98"/>
      <c r="U83" s="98"/>
      <c r="V83" s="78">
        <f t="shared" ref="V83:V84" si="33">SUM(R83:U83)</f>
        <v>0</v>
      </c>
      <c r="W83" s="15">
        <v>0</v>
      </c>
      <c r="X83" s="15">
        <v>0</v>
      </c>
      <c r="Y83" s="15">
        <v>0</v>
      </c>
      <c r="Z83" s="15">
        <v>0</v>
      </c>
      <c r="AA83" s="15">
        <v>0</v>
      </c>
      <c r="AB83" s="15">
        <v>0</v>
      </c>
      <c r="AC83" s="15">
        <v>0</v>
      </c>
      <c r="AD83" s="15">
        <v>0</v>
      </c>
      <c r="AE83" s="15">
        <v>0</v>
      </c>
      <c r="AF83" s="15">
        <v>0</v>
      </c>
      <c r="AG83" s="15">
        <v>0</v>
      </c>
      <c r="AH83" s="15">
        <v>0</v>
      </c>
      <c r="AI83" s="15">
        <v>0</v>
      </c>
      <c r="AJ83" s="15">
        <v>0</v>
      </c>
      <c r="AK83" s="15">
        <v>0</v>
      </c>
      <c r="AL83" s="15">
        <v>0</v>
      </c>
      <c r="AM83" s="15">
        <v>0</v>
      </c>
      <c r="AN83" s="15">
        <v>0</v>
      </c>
      <c r="AO83" s="15">
        <v>0</v>
      </c>
      <c r="AP83" s="15">
        <v>0</v>
      </c>
      <c r="AQ83" s="15">
        <v>0</v>
      </c>
      <c r="AR83" s="15">
        <v>0</v>
      </c>
      <c r="AS83" s="15">
        <v>0</v>
      </c>
      <c r="AT83" s="15">
        <v>0</v>
      </c>
      <c r="AU83" s="15"/>
      <c r="AV83" s="15"/>
      <c r="AW83" s="15"/>
      <c r="AX83" s="15"/>
      <c r="AY83" s="15"/>
      <c r="AZ83" s="15"/>
      <c r="BA83" s="15"/>
      <c r="BB83" s="15"/>
      <c r="BC83" s="15"/>
      <c r="BD83" s="15"/>
      <c r="BE83" s="15"/>
      <c r="BF83" s="15"/>
      <c r="BG83" s="15">
        <v>0</v>
      </c>
      <c r="BH83" s="15">
        <v>0</v>
      </c>
      <c r="BI83" s="15">
        <v>0</v>
      </c>
      <c r="BJ83" s="15">
        <v>0</v>
      </c>
      <c r="BK83" s="15">
        <v>0</v>
      </c>
      <c r="BL83" s="15">
        <v>0</v>
      </c>
      <c r="BM83" s="15">
        <v>0</v>
      </c>
      <c r="BN83" s="15">
        <v>0</v>
      </c>
      <c r="BO83" s="15">
        <v>0</v>
      </c>
      <c r="BP83" s="15">
        <v>0</v>
      </c>
      <c r="BQ83" s="15">
        <v>0</v>
      </c>
      <c r="BR83" s="15">
        <v>0</v>
      </c>
      <c r="BS83" s="10"/>
      <c r="BT83" s="10"/>
      <c r="BU83" s="10"/>
      <c r="BV83" s="17"/>
      <c r="BW83" s="4"/>
      <c r="BX83" s="4"/>
      <c r="BY83" s="4"/>
      <c r="BZ83" s="4"/>
      <c r="CA83" s="4"/>
      <c r="CB83" s="4"/>
    </row>
    <row r="84" spans="1:80" s="23" customFormat="1" ht="15" x14ac:dyDescent="0.35">
      <c r="A84" s="104"/>
      <c r="B84" s="55"/>
      <c r="C84" s="35">
        <v>3</v>
      </c>
      <c r="D84" s="10"/>
      <c r="E84" s="68"/>
      <c r="F84" s="74">
        <v>0</v>
      </c>
      <c r="G84" s="75"/>
      <c r="H84" s="95"/>
      <c r="I84" s="76">
        <f t="shared" si="13"/>
        <v>0</v>
      </c>
      <c r="J84" s="96"/>
      <c r="K84" s="96"/>
      <c r="L84" s="96"/>
      <c r="M84" s="96"/>
      <c r="N84" s="96"/>
      <c r="O84" s="96"/>
      <c r="P84" s="97">
        <f t="shared" si="30"/>
        <v>0</v>
      </c>
      <c r="Q84" s="76">
        <f t="shared" si="32"/>
        <v>0</v>
      </c>
      <c r="R84" s="98"/>
      <c r="S84" s="98"/>
      <c r="T84" s="98"/>
      <c r="U84" s="98"/>
      <c r="V84" s="78">
        <f t="shared" si="33"/>
        <v>0</v>
      </c>
      <c r="W84" s="15">
        <v>0</v>
      </c>
      <c r="X84" s="15">
        <v>0</v>
      </c>
      <c r="Y84" s="15">
        <v>0</v>
      </c>
      <c r="Z84" s="15">
        <v>0</v>
      </c>
      <c r="AA84" s="15">
        <v>0</v>
      </c>
      <c r="AB84" s="15">
        <v>0</v>
      </c>
      <c r="AC84" s="15">
        <v>0</v>
      </c>
      <c r="AD84" s="15">
        <v>0</v>
      </c>
      <c r="AE84" s="15">
        <v>0</v>
      </c>
      <c r="AF84" s="15">
        <v>0</v>
      </c>
      <c r="AG84" s="15">
        <v>0</v>
      </c>
      <c r="AH84" s="15">
        <v>0</v>
      </c>
      <c r="AI84" s="15">
        <v>0</v>
      </c>
      <c r="AJ84" s="15">
        <v>0</v>
      </c>
      <c r="AK84" s="15">
        <v>0</v>
      </c>
      <c r="AL84" s="15">
        <v>0</v>
      </c>
      <c r="AM84" s="15">
        <v>0</v>
      </c>
      <c r="AN84" s="15">
        <v>0</v>
      </c>
      <c r="AO84" s="15">
        <v>0</v>
      </c>
      <c r="AP84" s="15">
        <v>0</v>
      </c>
      <c r="AQ84" s="15">
        <v>0</v>
      </c>
      <c r="AR84" s="15">
        <v>0</v>
      </c>
      <c r="AS84" s="15">
        <v>0</v>
      </c>
      <c r="AT84" s="15">
        <v>0</v>
      </c>
      <c r="AU84" s="15"/>
      <c r="AV84" s="15"/>
      <c r="AW84" s="15"/>
      <c r="AX84" s="15"/>
      <c r="AY84" s="15"/>
      <c r="AZ84" s="15"/>
      <c r="BA84" s="15"/>
      <c r="BB84" s="15"/>
      <c r="BC84" s="15"/>
      <c r="BD84" s="15"/>
      <c r="BE84" s="15"/>
      <c r="BF84" s="15"/>
      <c r="BG84" s="15">
        <v>0</v>
      </c>
      <c r="BH84" s="15">
        <v>0</v>
      </c>
      <c r="BI84" s="15">
        <v>0</v>
      </c>
      <c r="BJ84" s="15">
        <v>0</v>
      </c>
      <c r="BK84" s="15">
        <v>0</v>
      </c>
      <c r="BL84" s="15">
        <v>0</v>
      </c>
      <c r="BM84" s="15">
        <v>0</v>
      </c>
      <c r="BN84" s="15">
        <v>0</v>
      </c>
      <c r="BO84" s="15">
        <v>0</v>
      </c>
      <c r="BP84" s="15">
        <v>0</v>
      </c>
      <c r="BQ84" s="15">
        <v>0</v>
      </c>
      <c r="BR84" s="15">
        <v>0</v>
      </c>
      <c r="BS84" s="10"/>
      <c r="BT84" s="10"/>
      <c r="BU84" s="10"/>
      <c r="BV84" s="17"/>
      <c r="BW84" s="4"/>
      <c r="BX84" s="4"/>
      <c r="BY84" s="4"/>
      <c r="BZ84" s="4"/>
      <c r="CA84" s="4"/>
      <c r="CB84" s="4"/>
    </row>
    <row r="85" spans="1:80" s="23" customFormat="1" ht="15" x14ac:dyDescent="0.35">
      <c r="A85" s="104"/>
      <c r="B85" s="55"/>
      <c r="C85" s="35">
        <v>4</v>
      </c>
      <c r="D85" s="35"/>
      <c r="E85" s="68"/>
      <c r="F85" s="79">
        <v>0</v>
      </c>
      <c r="G85" s="80"/>
      <c r="H85" s="91"/>
      <c r="I85" s="81">
        <f t="shared" si="13"/>
        <v>0</v>
      </c>
      <c r="J85" s="81"/>
      <c r="K85" s="81"/>
      <c r="L85" s="81"/>
      <c r="M85" s="81"/>
      <c r="N85" s="81"/>
      <c r="O85" s="81"/>
      <c r="P85" s="88">
        <f>SUM(J85:O85)</f>
        <v>0</v>
      </c>
      <c r="Q85" s="81">
        <f>SUM(Q86:Q87)</f>
        <v>0</v>
      </c>
      <c r="R85" s="94"/>
      <c r="S85" s="94"/>
      <c r="T85" s="94"/>
      <c r="U85" s="94"/>
      <c r="V85" s="94">
        <f t="shared" ref="V85" si="34">SUM(V86:V87)</f>
        <v>0</v>
      </c>
      <c r="W85" s="15">
        <v>0</v>
      </c>
      <c r="X85" s="15">
        <v>0</v>
      </c>
      <c r="Y85" s="15">
        <v>0</v>
      </c>
      <c r="Z85" s="15">
        <v>0</v>
      </c>
      <c r="AA85" s="15">
        <v>0</v>
      </c>
      <c r="AB85" s="15">
        <v>0</v>
      </c>
      <c r="AC85" s="15">
        <v>0</v>
      </c>
      <c r="AD85" s="15">
        <v>0</v>
      </c>
      <c r="AE85" s="15">
        <v>0</v>
      </c>
      <c r="AF85" s="15">
        <v>0</v>
      </c>
      <c r="AG85" s="15">
        <v>0</v>
      </c>
      <c r="AH85" s="15">
        <v>0</v>
      </c>
      <c r="AI85" s="15">
        <v>0</v>
      </c>
      <c r="AJ85" s="15">
        <v>0</v>
      </c>
      <c r="AK85" s="15">
        <v>0</v>
      </c>
      <c r="AL85" s="15">
        <v>0</v>
      </c>
      <c r="AM85" s="15">
        <v>0</v>
      </c>
      <c r="AN85" s="15">
        <v>0</v>
      </c>
      <c r="AO85" s="15">
        <v>0</v>
      </c>
      <c r="AP85" s="15">
        <v>0</v>
      </c>
      <c r="AQ85" s="15">
        <v>0</v>
      </c>
      <c r="AR85" s="15">
        <v>0</v>
      </c>
      <c r="AS85" s="15">
        <v>0</v>
      </c>
      <c r="AT85" s="15">
        <v>0</v>
      </c>
      <c r="AU85" s="15"/>
      <c r="AV85" s="15"/>
      <c r="AW85" s="15"/>
      <c r="AX85" s="15"/>
      <c r="AY85" s="15"/>
      <c r="AZ85" s="15"/>
      <c r="BA85" s="15"/>
      <c r="BB85" s="15"/>
      <c r="BC85" s="15"/>
      <c r="BD85" s="15"/>
      <c r="BE85" s="15"/>
      <c r="BF85" s="15"/>
      <c r="BG85" s="15">
        <v>0</v>
      </c>
      <c r="BH85" s="15">
        <v>0</v>
      </c>
      <c r="BI85" s="15">
        <v>0</v>
      </c>
      <c r="BJ85" s="15">
        <v>0</v>
      </c>
      <c r="BK85" s="15">
        <v>0</v>
      </c>
      <c r="BL85" s="15">
        <v>0</v>
      </c>
      <c r="BM85" s="15">
        <v>0</v>
      </c>
      <c r="BN85" s="15">
        <v>0</v>
      </c>
      <c r="BO85" s="15">
        <v>0</v>
      </c>
      <c r="BP85" s="15">
        <v>0</v>
      </c>
      <c r="BQ85" s="15">
        <v>0</v>
      </c>
      <c r="BR85" s="15">
        <v>0</v>
      </c>
      <c r="BS85" s="10"/>
      <c r="BT85" s="10"/>
      <c r="BU85" s="10"/>
      <c r="BV85" s="17"/>
      <c r="BW85" s="4"/>
      <c r="BX85" s="4"/>
      <c r="BY85" s="4"/>
      <c r="BZ85" s="4"/>
      <c r="CA85" s="4"/>
      <c r="CB85" s="4"/>
    </row>
    <row r="86" spans="1:80" s="23" customFormat="1" ht="15" x14ac:dyDescent="0.35">
      <c r="A86" s="104"/>
      <c r="B86" s="55"/>
      <c r="C86" s="35">
        <v>5</v>
      </c>
      <c r="D86" s="35"/>
      <c r="E86" s="68"/>
      <c r="F86" s="74">
        <v>0</v>
      </c>
      <c r="G86" s="75"/>
      <c r="H86" s="95"/>
      <c r="I86" s="76">
        <f t="shared" si="13"/>
        <v>0</v>
      </c>
      <c r="J86" s="96"/>
      <c r="K86" s="96"/>
      <c r="L86" s="96"/>
      <c r="M86" s="96"/>
      <c r="N86" s="96"/>
      <c r="O86" s="96"/>
      <c r="P86" s="97">
        <f t="shared" si="30"/>
        <v>0</v>
      </c>
      <c r="Q86" s="76">
        <f t="shared" ref="Q86:Q87" si="35">G86*I86</f>
        <v>0</v>
      </c>
      <c r="R86" s="98"/>
      <c r="S86" s="98"/>
      <c r="T86" s="98"/>
      <c r="U86" s="98"/>
      <c r="V86" s="78">
        <f t="shared" ref="V86:V87" si="36">SUM(R86:U86)</f>
        <v>0</v>
      </c>
      <c r="W86" s="15">
        <v>0</v>
      </c>
      <c r="X86" s="15">
        <v>0</v>
      </c>
      <c r="Y86" s="15">
        <v>0</v>
      </c>
      <c r="Z86" s="15">
        <v>0</v>
      </c>
      <c r="AA86" s="15">
        <v>0</v>
      </c>
      <c r="AB86" s="15">
        <v>0</v>
      </c>
      <c r="AC86" s="15">
        <v>0</v>
      </c>
      <c r="AD86" s="15">
        <v>0</v>
      </c>
      <c r="AE86" s="15">
        <v>0</v>
      </c>
      <c r="AF86" s="15">
        <v>0</v>
      </c>
      <c r="AG86" s="15">
        <v>0</v>
      </c>
      <c r="AH86" s="15">
        <v>0</v>
      </c>
      <c r="AI86" s="15">
        <v>0</v>
      </c>
      <c r="AJ86" s="15">
        <v>0</v>
      </c>
      <c r="AK86" s="15">
        <v>0</v>
      </c>
      <c r="AL86" s="15">
        <v>0</v>
      </c>
      <c r="AM86" s="15">
        <v>0</v>
      </c>
      <c r="AN86" s="15">
        <v>0</v>
      </c>
      <c r="AO86" s="15">
        <v>0</v>
      </c>
      <c r="AP86" s="15">
        <v>0</v>
      </c>
      <c r="AQ86" s="15">
        <v>0</v>
      </c>
      <c r="AR86" s="15">
        <v>0</v>
      </c>
      <c r="AS86" s="15">
        <v>0</v>
      </c>
      <c r="AT86" s="15">
        <v>0</v>
      </c>
      <c r="AU86" s="15"/>
      <c r="AV86" s="15"/>
      <c r="AW86" s="15"/>
      <c r="AX86" s="15"/>
      <c r="AY86" s="15"/>
      <c r="AZ86" s="15"/>
      <c r="BA86" s="15"/>
      <c r="BB86" s="15"/>
      <c r="BC86" s="15"/>
      <c r="BD86" s="15"/>
      <c r="BE86" s="15"/>
      <c r="BF86" s="15"/>
      <c r="BG86" s="15">
        <v>0</v>
      </c>
      <c r="BH86" s="15">
        <v>0</v>
      </c>
      <c r="BI86" s="15">
        <v>0</v>
      </c>
      <c r="BJ86" s="15">
        <v>0</v>
      </c>
      <c r="BK86" s="15">
        <v>0</v>
      </c>
      <c r="BL86" s="15">
        <v>0</v>
      </c>
      <c r="BM86" s="15">
        <v>0</v>
      </c>
      <c r="BN86" s="15">
        <v>0</v>
      </c>
      <c r="BO86" s="15">
        <v>0</v>
      </c>
      <c r="BP86" s="15">
        <v>0</v>
      </c>
      <c r="BQ86" s="15">
        <v>0</v>
      </c>
      <c r="BR86" s="15">
        <v>0</v>
      </c>
      <c r="BS86" s="10"/>
      <c r="BT86" s="10"/>
      <c r="BU86" s="10"/>
      <c r="BV86" s="17"/>
      <c r="BW86" s="4"/>
      <c r="BX86" s="4"/>
      <c r="BY86" s="4"/>
      <c r="BZ86" s="4"/>
      <c r="CA86" s="4"/>
      <c r="CB86" s="4"/>
    </row>
    <row r="87" spans="1:80" s="23" customFormat="1" ht="15" x14ac:dyDescent="0.35">
      <c r="A87" s="104"/>
      <c r="B87" s="55"/>
      <c r="C87" s="35">
        <v>6</v>
      </c>
      <c r="D87" s="35"/>
      <c r="E87" s="68"/>
      <c r="F87" s="74">
        <v>0</v>
      </c>
      <c r="G87" s="75"/>
      <c r="H87" s="95"/>
      <c r="I87" s="76">
        <f t="shared" si="13"/>
        <v>0</v>
      </c>
      <c r="J87" s="96"/>
      <c r="K87" s="96"/>
      <c r="L87" s="96"/>
      <c r="M87" s="96"/>
      <c r="N87" s="96"/>
      <c r="O87" s="96"/>
      <c r="P87" s="97">
        <f t="shared" si="30"/>
        <v>0</v>
      </c>
      <c r="Q87" s="76">
        <f t="shared" si="35"/>
        <v>0</v>
      </c>
      <c r="R87" s="98"/>
      <c r="S87" s="98"/>
      <c r="T87" s="98"/>
      <c r="U87" s="98"/>
      <c r="V87" s="78">
        <f t="shared" si="36"/>
        <v>0</v>
      </c>
      <c r="W87" s="15">
        <v>0</v>
      </c>
      <c r="X87" s="15">
        <v>0</v>
      </c>
      <c r="Y87" s="15">
        <v>0</v>
      </c>
      <c r="Z87" s="15">
        <v>0</v>
      </c>
      <c r="AA87" s="15">
        <v>0</v>
      </c>
      <c r="AB87" s="15">
        <v>0</v>
      </c>
      <c r="AC87" s="15">
        <v>0</v>
      </c>
      <c r="AD87" s="15">
        <v>0</v>
      </c>
      <c r="AE87" s="15">
        <v>0</v>
      </c>
      <c r="AF87" s="15">
        <v>0</v>
      </c>
      <c r="AG87" s="15">
        <v>0</v>
      </c>
      <c r="AH87" s="15">
        <v>0</v>
      </c>
      <c r="AI87" s="15">
        <v>0</v>
      </c>
      <c r="AJ87" s="15">
        <v>0</v>
      </c>
      <c r="AK87" s="15">
        <v>0</v>
      </c>
      <c r="AL87" s="15">
        <v>0</v>
      </c>
      <c r="AM87" s="15">
        <v>0</v>
      </c>
      <c r="AN87" s="15">
        <v>0</v>
      </c>
      <c r="AO87" s="15">
        <v>0</v>
      </c>
      <c r="AP87" s="15">
        <v>0</v>
      </c>
      <c r="AQ87" s="15">
        <v>0</v>
      </c>
      <c r="AR87" s="15">
        <v>0</v>
      </c>
      <c r="AS87" s="15">
        <v>0</v>
      </c>
      <c r="AT87" s="15">
        <v>0</v>
      </c>
      <c r="AU87" s="15"/>
      <c r="AV87" s="15"/>
      <c r="AW87" s="15"/>
      <c r="AX87" s="15"/>
      <c r="AY87" s="15"/>
      <c r="AZ87" s="15"/>
      <c r="BA87" s="15"/>
      <c r="BB87" s="15"/>
      <c r="BC87" s="15"/>
      <c r="BD87" s="15"/>
      <c r="BE87" s="15"/>
      <c r="BF87" s="15"/>
      <c r="BG87" s="15">
        <v>0</v>
      </c>
      <c r="BH87" s="15">
        <v>0</v>
      </c>
      <c r="BI87" s="15">
        <v>0</v>
      </c>
      <c r="BJ87" s="15">
        <v>0</v>
      </c>
      <c r="BK87" s="15">
        <v>0</v>
      </c>
      <c r="BL87" s="15">
        <v>0</v>
      </c>
      <c r="BM87" s="15">
        <v>0</v>
      </c>
      <c r="BN87" s="15">
        <v>0</v>
      </c>
      <c r="BO87" s="15">
        <v>0</v>
      </c>
      <c r="BP87" s="15">
        <v>0</v>
      </c>
      <c r="BQ87" s="15">
        <v>0</v>
      </c>
      <c r="BR87" s="15">
        <v>0</v>
      </c>
      <c r="BS87" s="10"/>
      <c r="BT87" s="10"/>
      <c r="BU87" s="10"/>
      <c r="BV87" s="17"/>
      <c r="BW87" s="4"/>
      <c r="BX87" s="4"/>
      <c r="BY87" s="4"/>
      <c r="BZ87" s="4"/>
      <c r="CA87" s="4"/>
      <c r="CB87" s="4"/>
    </row>
    <row r="88" spans="1:80" s="23" customFormat="1" ht="60" x14ac:dyDescent="0.35">
      <c r="A88" s="104"/>
      <c r="B88" s="54">
        <v>3</v>
      </c>
      <c r="C88" s="26"/>
      <c r="D88" s="26"/>
      <c r="E88" s="109" t="s">
        <v>107</v>
      </c>
      <c r="F88" s="74">
        <v>0</v>
      </c>
      <c r="G88" s="70"/>
      <c r="H88" s="87"/>
      <c r="I88" s="85">
        <f t="shared" si="13"/>
        <v>0</v>
      </c>
      <c r="J88" s="85"/>
      <c r="K88" s="85"/>
      <c r="L88" s="85"/>
      <c r="M88" s="85"/>
      <c r="N88" s="85"/>
      <c r="O88" s="85"/>
      <c r="P88" s="88">
        <f t="shared" si="30"/>
        <v>0</v>
      </c>
      <c r="Q88" s="85" t="e">
        <f>+Q89+Q90+Q91</f>
        <v>#REF!</v>
      </c>
      <c r="R88" s="90"/>
      <c r="S88" s="90"/>
      <c r="T88" s="90"/>
      <c r="U88" s="90"/>
      <c r="V88" s="73" t="e">
        <f>V89+V90+V91</f>
        <v>#REF!</v>
      </c>
      <c r="W88" s="15">
        <v>0</v>
      </c>
      <c r="X88" s="15">
        <v>0</v>
      </c>
      <c r="Y88" s="15">
        <v>0</v>
      </c>
      <c r="Z88" s="15">
        <v>0</v>
      </c>
      <c r="AA88" s="15">
        <v>0</v>
      </c>
      <c r="AB88" s="15">
        <v>0</v>
      </c>
      <c r="AC88" s="15">
        <v>0</v>
      </c>
      <c r="AD88" s="15">
        <v>0</v>
      </c>
      <c r="AE88" s="15">
        <v>0</v>
      </c>
      <c r="AF88" s="15">
        <v>0</v>
      </c>
      <c r="AG88" s="15">
        <v>0</v>
      </c>
      <c r="AH88" s="15">
        <v>0</v>
      </c>
      <c r="AI88" s="15">
        <v>0</v>
      </c>
      <c r="AJ88" s="15">
        <v>0</v>
      </c>
      <c r="AK88" s="15">
        <v>0</v>
      </c>
      <c r="AL88" s="15">
        <v>0</v>
      </c>
      <c r="AM88" s="15">
        <v>0</v>
      </c>
      <c r="AN88" s="15">
        <v>0</v>
      </c>
      <c r="AO88" s="15">
        <v>0</v>
      </c>
      <c r="AP88" s="15">
        <v>0</v>
      </c>
      <c r="AQ88" s="15">
        <v>0</v>
      </c>
      <c r="AR88" s="15">
        <v>0</v>
      </c>
      <c r="AS88" s="15">
        <v>0</v>
      </c>
      <c r="AT88" s="15">
        <v>0</v>
      </c>
      <c r="AU88" s="15"/>
      <c r="AV88" s="15"/>
      <c r="AW88" s="15"/>
      <c r="AX88" s="15"/>
      <c r="AY88" s="15"/>
      <c r="AZ88" s="15"/>
      <c r="BA88" s="15"/>
      <c r="BB88" s="15"/>
      <c r="BC88" s="15"/>
      <c r="BD88" s="15"/>
      <c r="BE88" s="15"/>
      <c r="BF88" s="15"/>
      <c r="BG88" s="15">
        <v>0</v>
      </c>
      <c r="BH88" s="15">
        <v>0</v>
      </c>
      <c r="BI88" s="15">
        <v>0</v>
      </c>
      <c r="BJ88" s="15">
        <v>0</v>
      </c>
      <c r="BK88" s="15">
        <v>0</v>
      </c>
      <c r="BL88" s="15">
        <v>0</v>
      </c>
      <c r="BM88" s="15">
        <v>0</v>
      </c>
      <c r="BN88" s="15">
        <v>0</v>
      </c>
      <c r="BO88" s="15">
        <v>0</v>
      </c>
      <c r="BP88" s="15">
        <v>0</v>
      </c>
      <c r="BQ88" s="15">
        <v>0</v>
      </c>
      <c r="BR88" s="15">
        <v>0</v>
      </c>
      <c r="BS88" s="10"/>
      <c r="BT88" s="10"/>
      <c r="BU88" s="10"/>
      <c r="BV88" s="17"/>
      <c r="BW88" s="4"/>
      <c r="BX88" s="4"/>
      <c r="BY88" s="4"/>
      <c r="BZ88" s="4"/>
      <c r="CA88" s="4"/>
      <c r="CB88" s="4"/>
    </row>
    <row r="89" spans="1:80" s="23" customFormat="1" ht="15" x14ac:dyDescent="0.35">
      <c r="A89" s="104"/>
      <c r="B89" s="55"/>
      <c r="C89" s="35">
        <v>1</v>
      </c>
      <c r="D89" s="10"/>
      <c r="E89" s="68"/>
      <c r="F89" s="74">
        <v>0</v>
      </c>
      <c r="G89" s="80"/>
      <c r="H89" s="91"/>
      <c r="I89" s="81">
        <f t="shared" si="13"/>
        <v>0</v>
      </c>
      <c r="J89" s="81"/>
      <c r="K89" s="81"/>
      <c r="L89" s="81"/>
      <c r="M89" s="81"/>
      <c r="N89" s="81"/>
      <c r="O89" s="81"/>
      <c r="P89" s="92">
        <f t="shared" si="30"/>
        <v>0</v>
      </c>
      <c r="Q89" s="81">
        <v>0</v>
      </c>
      <c r="R89" s="94"/>
      <c r="S89" s="94"/>
      <c r="T89" s="94"/>
      <c r="U89" s="94"/>
      <c r="V89" s="99">
        <v>0</v>
      </c>
      <c r="W89" s="15">
        <v>0</v>
      </c>
      <c r="X89" s="15">
        <v>0</v>
      </c>
      <c r="Y89" s="15">
        <v>0</v>
      </c>
      <c r="Z89" s="15">
        <v>0</v>
      </c>
      <c r="AA89" s="15">
        <v>0</v>
      </c>
      <c r="AB89" s="15">
        <v>0</v>
      </c>
      <c r="AC89" s="15">
        <v>0</v>
      </c>
      <c r="AD89" s="15">
        <v>0</v>
      </c>
      <c r="AE89" s="15">
        <v>0</v>
      </c>
      <c r="AF89" s="15">
        <v>0</v>
      </c>
      <c r="AG89" s="15">
        <v>0</v>
      </c>
      <c r="AH89" s="15">
        <v>0</v>
      </c>
      <c r="AI89" s="15">
        <v>0</v>
      </c>
      <c r="AJ89" s="15">
        <v>0</v>
      </c>
      <c r="AK89" s="15">
        <v>0</v>
      </c>
      <c r="AL89" s="15">
        <v>0</v>
      </c>
      <c r="AM89" s="15">
        <v>0</v>
      </c>
      <c r="AN89" s="15">
        <v>0</v>
      </c>
      <c r="AO89" s="15">
        <v>0</v>
      </c>
      <c r="AP89" s="15">
        <v>0</v>
      </c>
      <c r="AQ89" s="15">
        <v>0</v>
      </c>
      <c r="AR89" s="15">
        <v>0</v>
      </c>
      <c r="AS89" s="15">
        <v>0</v>
      </c>
      <c r="AT89" s="15">
        <v>0</v>
      </c>
      <c r="AU89" s="15"/>
      <c r="AV89" s="15"/>
      <c r="AW89" s="15"/>
      <c r="AX89" s="15"/>
      <c r="AY89" s="15"/>
      <c r="AZ89" s="15"/>
      <c r="BA89" s="15"/>
      <c r="BB89" s="15"/>
      <c r="BC89" s="15"/>
      <c r="BD89" s="15"/>
      <c r="BE89" s="15"/>
      <c r="BF89" s="15"/>
      <c r="BG89" s="15">
        <v>0</v>
      </c>
      <c r="BH89" s="15">
        <v>0</v>
      </c>
      <c r="BI89" s="15">
        <v>0</v>
      </c>
      <c r="BJ89" s="15">
        <v>0</v>
      </c>
      <c r="BK89" s="15">
        <v>0</v>
      </c>
      <c r="BL89" s="15">
        <v>0</v>
      </c>
      <c r="BM89" s="15">
        <v>0</v>
      </c>
      <c r="BN89" s="15">
        <v>0</v>
      </c>
      <c r="BO89" s="15">
        <v>0</v>
      </c>
      <c r="BP89" s="15">
        <v>0</v>
      </c>
      <c r="BQ89" s="15">
        <v>0</v>
      </c>
      <c r="BR89" s="15">
        <v>0</v>
      </c>
      <c r="BS89" s="10"/>
      <c r="BT89" s="10"/>
      <c r="BU89" s="10"/>
      <c r="BV89" s="17"/>
      <c r="BW89" s="4"/>
      <c r="BX89" s="4"/>
      <c r="BY89" s="4"/>
      <c r="BZ89" s="4"/>
      <c r="CA89" s="4"/>
      <c r="CB89" s="4"/>
    </row>
    <row r="90" spans="1:80" s="23" customFormat="1" ht="15" x14ac:dyDescent="0.35">
      <c r="A90" s="104"/>
      <c r="B90" s="55"/>
      <c r="C90" s="35">
        <v>2</v>
      </c>
      <c r="D90" s="35"/>
      <c r="E90" s="68"/>
      <c r="F90" s="74">
        <v>0</v>
      </c>
      <c r="G90" s="80"/>
      <c r="H90" s="91"/>
      <c r="I90" s="81">
        <f t="shared" si="13"/>
        <v>0</v>
      </c>
      <c r="J90" s="81"/>
      <c r="K90" s="81"/>
      <c r="L90" s="81"/>
      <c r="M90" s="81"/>
      <c r="N90" s="81"/>
      <c r="O90" s="81"/>
      <c r="P90" s="92">
        <f t="shared" si="30"/>
        <v>0</v>
      </c>
      <c r="Q90" s="81">
        <v>0</v>
      </c>
      <c r="R90" s="94"/>
      <c r="S90" s="94"/>
      <c r="T90" s="94"/>
      <c r="U90" s="94"/>
      <c r="V90" s="99">
        <v>0</v>
      </c>
      <c r="W90" s="15">
        <v>0</v>
      </c>
      <c r="X90" s="15">
        <v>0</v>
      </c>
      <c r="Y90" s="15">
        <v>0</v>
      </c>
      <c r="Z90" s="15">
        <v>0</v>
      </c>
      <c r="AA90" s="15">
        <v>0</v>
      </c>
      <c r="AB90" s="15">
        <v>0</v>
      </c>
      <c r="AC90" s="15">
        <v>0</v>
      </c>
      <c r="AD90" s="15">
        <v>0</v>
      </c>
      <c r="AE90" s="15">
        <v>0</v>
      </c>
      <c r="AF90" s="15">
        <v>0</v>
      </c>
      <c r="AG90" s="15">
        <v>0</v>
      </c>
      <c r="AH90" s="15">
        <v>0</v>
      </c>
      <c r="AI90" s="15">
        <v>0</v>
      </c>
      <c r="AJ90" s="15">
        <v>0</v>
      </c>
      <c r="AK90" s="15">
        <v>0</v>
      </c>
      <c r="AL90" s="15">
        <v>0</v>
      </c>
      <c r="AM90" s="15">
        <v>0</v>
      </c>
      <c r="AN90" s="15">
        <v>0</v>
      </c>
      <c r="AO90" s="15">
        <v>0</v>
      </c>
      <c r="AP90" s="15">
        <v>0</v>
      </c>
      <c r="AQ90" s="15">
        <v>0</v>
      </c>
      <c r="AR90" s="15">
        <v>0</v>
      </c>
      <c r="AS90" s="15">
        <v>0</v>
      </c>
      <c r="AT90" s="15">
        <v>0</v>
      </c>
      <c r="AU90" s="15"/>
      <c r="AV90" s="15"/>
      <c r="AW90" s="15"/>
      <c r="AX90" s="15"/>
      <c r="AY90" s="15"/>
      <c r="AZ90" s="15"/>
      <c r="BA90" s="15"/>
      <c r="BB90" s="15"/>
      <c r="BC90" s="15"/>
      <c r="BD90" s="15"/>
      <c r="BE90" s="15"/>
      <c r="BF90" s="15"/>
      <c r="BG90" s="15">
        <v>0</v>
      </c>
      <c r="BH90" s="15">
        <v>0</v>
      </c>
      <c r="BI90" s="15">
        <v>0</v>
      </c>
      <c r="BJ90" s="15">
        <v>0</v>
      </c>
      <c r="BK90" s="15">
        <v>0</v>
      </c>
      <c r="BL90" s="15">
        <v>0</v>
      </c>
      <c r="BM90" s="15">
        <v>0</v>
      </c>
      <c r="BN90" s="15">
        <v>0</v>
      </c>
      <c r="BO90" s="15">
        <v>0</v>
      </c>
      <c r="BP90" s="15">
        <v>0</v>
      </c>
      <c r="BQ90" s="15">
        <v>0</v>
      </c>
      <c r="BR90" s="15">
        <v>0</v>
      </c>
      <c r="BS90" s="10"/>
      <c r="BT90" s="10"/>
      <c r="BU90" s="10"/>
      <c r="BV90" s="17"/>
      <c r="BW90" s="4"/>
      <c r="BX90" s="4"/>
      <c r="BY90" s="4"/>
      <c r="BZ90" s="4"/>
      <c r="CA90" s="4"/>
      <c r="CB90" s="4"/>
    </row>
    <row r="91" spans="1:80" s="23" customFormat="1" ht="15" x14ac:dyDescent="0.35">
      <c r="A91" s="104"/>
      <c r="B91" s="55"/>
      <c r="C91" s="35">
        <v>3</v>
      </c>
      <c r="D91" s="35"/>
      <c r="E91" s="68"/>
      <c r="F91" s="74">
        <v>0</v>
      </c>
      <c r="G91" s="80"/>
      <c r="H91" s="91"/>
      <c r="I91" s="81">
        <f t="shared" si="13"/>
        <v>0</v>
      </c>
      <c r="J91" s="81"/>
      <c r="K91" s="81"/>
      <c r="L91" s="81"/>
      <c r="M91" s="81"/>
      <c r="N91" s="81"/>
      <c r="O91" s="81"/>
      <c r="P91" s="92">
        <f t="shared" si="30"/>
        <v>0</v>
      </c>
      <c r="Q91" s="81" t="e">
        <f>SUM(#REF!)</f>
        <v>#REF!</v>
      </c>
      <c r="R91" s="94"/>
      <c r="S91" s="94"/>
      <c r="T91" s="94"/>
      <c r="U91" s="94"/>
      <c r="V91" s="99" t="e">
        <f>SUM(#REF!)</f>
        <v>#REF!</v>
      </c>
      <c r="W91" s="15">
        <v>0</v>
      </c>
      <c r="X91" s="15">
        <v>0</v>
      </c>
      <c r="Y91" s="15">
        <v>0</v>
      </c>
      <c r="Z91" s="15">
        <v>0</v>
      </c>
      <c r="AA91" s="15">
        <v>0</v>
      </c>
      <c r="AB91" s="15">
        <v>0</v>
      </c>
      <c r="AC91" s="15">
        <v>0</v>
      </c>
      <c r="AD91" s="15">
        <v>0</v>
      </c>
      <c r="AE91" s="15">
        <v>0</v>
      </c>
      <c r="AF91" s="15">
        <v>0</v>
      </c>
      <c r="AG91" s="15">
        <v>0</v>
      </c>
      <c r="AH91" s="15">
        <v>0</v>
      </c>
      <c r="AI91" s="15">
        <v>0</v>
      </c>
      <c r="AJ91" s="15">
        <v>0</v>
      </c>
      <c r="AK91" s="15">
        <v>0</v>
      </c>
      <c r="AL91" s="15">
        <v>0</v>
      </c>
      <c r="AM91" s="15">
        <v>0</v>
      </c>
      <c r="AN91" s="15">
        <v>0</v>
      </c>
      <c r="AO91" s="15">
        <v>0</v>
      </c>
      <c r="AP91" s="15">
        <v>0</v>
      </c>
      <c r="AQ91" s="15">
        <v>0</v>
      </c>
      <c r="AR91" s="15">
        <v>0</v>
      </c>
      <c r="AS91" s="15">
        <v>0</v>
      </c>
      <c r="AT91" s="15">
        <v>0</v>
      </c>
      <c r="AU91" s="15"/>
      <c r="AV91" s="15"/>
      <c r="AW91" s="15"/>
      <c r="AX91" s="15"/>
      <c r="AY91" s="15"/>
      <c r="AZ91" s="15"/>
      <c r="BA91" s="15"/>
      <c r="BB91" s="15"/>
      <c r="BC91" s="15"/>
      <c r="BD91" s="15"/>
      <c r="BE91" s="15"/>
      <c r="BF91" s="15"/>
      <c r="BG91" s="15">
        <v>0</v>
      </c>
      <c r="BH91" s="15">
        <v>0</v>
      </c>
      <c r="BI91" s="15">
        <v>0</v>
      </c>
      <c r="BJ91" s="15">
        <v>0</v>
      </c>
      <c r="BK91" s="15">
        <v>0</v>
      </c>
      <c r="BL91" s="15">
        <v>0</v>
      </c>
      <c r="BM91" s="15">
        <v>0</v>
      </c>
      <c r="BN91" s="15">
        <v>0</v>
      </c>
      <c r="BO91" s="15">
        <v>0</v>
      </c>
      <c r="BP91" s="15">
        <v>0</v>
      </c>
      <c r="BQ91" s="15">
        <v>0</v>
      </c>
      <c r="BR91" s="15">
        <v>0</v>
      </c>
      <c r="BS91" s="10"/>
      <c r="BT91" s="10"/>
      <c r="BU91" s="10"/>
      <c r="BV91" s="17"/>
      <c r="BW91" s="4"/>
      <c r="BX91" s="4"/>
      <c r="BY91" s="4"/>
      <c r="BZ91" s="4"/>
      <c r="CA91" s="4"/>
      <c r="CB91" s="4"/>
    </row>
    <row r="92" spans="1:80" s="23" customFormat="1" ht="15" x14ac:dyDescent="0.35">
      <c r="A92" s="104"/>
      <c r="B92" s="55"/>
      <c r="C92" s="35">
        <v>4</v>
      </c>
      <c r="D92" s="35"/>
      <c r="E92" s="68"/>
      <c r="F92" s="74">
        <v>0</v>
      </c>
      <c r="G92" s="80"/>
      <c r="H92" s="91"/>
      <c r="I92" s="81"/>
      <c r="J92" s="81"/>
      <c r="K92" s="81"/>
      <c r="L92" s="81"/>
      <c r="M92" s="81"/>
      <c r="N92" s="81"/>
      <c r="O92" s="81"/>
      <c r="P92" s="92"/>
      <c r="Q92" s="81"/>
      <c r="R92" s="94"/>
      <c r="S92" s="94"/>
      <c r="T92" s="94"/>
      <c r="U92" s="94"/>
      <c r="V92" s="99"/>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0"/>
      <c r="BT92" s="10"/>
      <c r="BU92" s="10"/>
      <c r="BV92" s="17"/>
      <c r="BW92" s="4"/>
      <c r="BX92" s="4"/>
      <c r="BY92" s="4"/>
      <c r="BZ92" s="4"/>
      <c r="CA92" s="4"/>
      <c r="CB92" s="4"/>
    </row>
    <row r="93" spans="1:80" s="23" customFormat="1" ht="15" x14ac:dyDescent="0.35">
      <c r="A93" s="104"/>
      <c r="B93" s="55"/>
      <c r="C93" s="35">
        <v>5</v>
      </c>
      <c r="D93" s="35"/>
      <c r="E93" s="68"/>
      <c r="F93" s="74">
        <v>0</v>
      </c>
      <c r="G93" s="80"/>
      <c r="H93" s="91"/>
      <c r="I93" s="81"/>
      <c r="J93" s="81"/>
      <c r="K93" s="81"/>
      <c r="L93" s="81"/>
      <c r="M93" s="81"/>
      <c r="N93" s="81"/>
      <c r="O93" s="81"/>
      <c r="P93" s="92"/>
      <c r="Q93" s="81"/>
      <c r="R93" s="94"/>
      <c r="S93" s="94"/>
      <c r="T93" s="94"/>
      <c r="U93" s="94"/>
      <c r="V93" s="99"/>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0"/>
      <c r="BT93" s="10"/>
      <c r="BU93" s="10"/>
      <c r="BV93" s="17"/>
      <c r="BW93" s="4"/>
      <c r="BX93" s="4"/>
      <c r="BY93" s="4"/>
      <c r="BZ93" s="4"/>
      <c r="CA93" s="4"/>
      <c r="CB93" s="4"/>
    </row>
    <row r="94" spans="1:80" s="23" customFormat="1" ht="15" x14ac:dyDescent="0.35">
      <c r="A94" s="104"/>
      <c r="B94" s="55"/>
      <c r="C94" s="35">
        <v>6</v>
      </c>
      <c r="D94" s="35"/>
      <c r="E94" s="68"/>
      <c r="F94" s="74">
        <v>0</v>
      </c>
      <c r="G94" s="80"/>
      <c r="H94" s="91"/>
      <c r="I94" s="81"/>
      <c r="J94" s="81"/>
      <c r="K94" s="81"/>
      <c r="L94" s="81"/>
      <c r="M94" s="81"/>
      <c r="N94" s="81"/>
      <c r="O94" s="81"/>
      <c r="P94" s="92"/>
      <c r="Q94" s="81"/>
      <c r="R94" s="94"/>
      <c r="S94" s="94"/>
      <c r="T94" s="94"/>
      <c r="U94" s="94"/>
      <c r="V94" s="99"/>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0"/>
      <c r="BT94" s="10"/>
      <c r="BU94" s="10"/>
      <c r="BV94" s="17"/>
      <c r="BW94" s="4"/>
      <c r="BX94" s="4"/>
      <c r="BY94" s="4"/>
      <c r="BZ94" s="4"/>
      <c r="CA94" s="4"/>
      <c r="CB94" s="4"/>
    </row>
    <row r="95" spans="1:80" s="5" customFormat="1" ht="41.25" x14ac:dyDescent="0.35">
      <c r="A95" s="62">
        <v>3</v>
      </c>
      <c r="B95" s="54"/>
      <c r="C95" s="26"/>
      <c r="D95" s="26"/>
      <c r="E95" s="112" t="s">
        <v>108</v>
      </c>
      <c r="F95" s="74">
        <v>0</v>
      </c>
      <c r="G95" s="70"/>
      <c r="H95" s="87"/>
      <c r="I95" s="85">
        <f t="shared" si="13"/>
        <v>0</v>
      </c>
      <c r="J95" s="85"/>
      <c r="K95" s="85"/>
      <c r="L95" s="85"/>
      <c r="M95" s="85"/>
      <c r="N95" s="85"/>
      <c r="O95" s="85"/>
      <c r="P95" s="88">
        <f t="shared" si="30"/>
        <v>0</v>
      </c>
      <c r="Q95" s="85">
        <f>+Q96+Q100+Q102</f>
        <v>0</v>
      </c>
      <c r="R95" s="90"/>
      <c r="S95" s="90"/>
      <c r="T95" s="90"/>
      <c r="U95" s="90"/>
      <c r="V95" s="86">
        <f>V96+V100+V102</f>
        <v>0</v>
      </c>
      <c r="W95" s="15">
        <v>0</v>
      </c>
      <c r="X95" s="15">
        <v>0</v>
      </c>
      <c r="Y95" s="15">
        <v>0</v>
      </c>
      <c r="Z95" s="15">
        <v>0</v>
      </c>
      <c r="AA95" s="15">
        <v>0</v>
      </c>
      <c r="AB95" s="15">
        <v>0</v>
      </c>
      <c r="AC95" s="15">
        <v>0</v>
      </c>
      <c r="AD95" s="15">
        <v>0</v>
      </c>
      <c r="AE95" s="15">
        <v>0</v>
      </c>
      <c r="AF95" s="15">
        <v>0</v>
      </c>
      <c r="AG95" s="15">
        <v>0</v>
      </c>
      <c r="AH95" s="15">
        <v>0</v>
      </c>
      <c r="AI95" s="15">
        <v>0</v>
      </c>
      <c r="AJ95" s="15">
        <v>0</v>
      </c>
      <c r="AK95" s="15">
        <v>0</v>
      </c>
      <c r="AL95" s="15">
        <v>0</v>
      </c>
      <c r="AM95" s="15">
        <v>0</v>
      </c>
      <c r="AN95" s="15">
        <v>0</v>
      </c>
      <c r="AO95" s="15">
        <v>0</v>
      </c>
      <c r="AP95" s="15">
        <v>0</v>
      </c>
      <c r="AQ95" s="15">
        <v>0</v>
      </c>
      <c r="AR95" s="15">
        <v>0</v>
      </c>
      <c r="AS95" s="15">
        <v>0</v>
      </c>
      <c r="AT95" s="15">
        <v>0</v>
      </c>
      <c r="AU95" s="15"/>
      <c r="AV95" s="15"/>
      <c r="AW95" s="15"/>
      <c r="AX95" s="15"/>
      <c r="AY95" s="15"/>
      <c r="AZ95" s="15"/>
      <c r="BA95" s="15"/>
      <c r="BB95" s="15"/>
      <c r="BC95" s="15"/>
      <c r="BD95" s="15"/>
      <c r="BE95" s="15"/>
      <c r="BF95" s="15"/>
      <c r="BG95" s="15">
        <v>0</v>
      </c>
      <c r="BH95" s="15">
        <v>0</v>
      </c>
      <c r="BI95" s="15">
        <v>0</v>
      </c>
      <c r="BJ95" s="15">
        <v>0</v>
      </c>
      <c r="BK95" s="15">
        <v>0</v>
      </c>
      <c r="BL95" s="15">
        <v>0</v>
      </c>
      <c r="BM95" s="15">
        <v>0</v>
      </c>
      <c r="BN95" s="15">
        <v>0</v>
      </c>
      <c r="BO95" s="15">
        <v>0</v>
      </c>
      <c r="BP95" s="15">
        <v>0</v>
      </c>
      <c r="BQ95" s="15">
        <v>0</v>
      </c>
      <c r="BR95" s="15">
        <v>0</v>
      </c>
      <c r="BS95" s="10"/>
      <c r="BT95" s="10"/>
      <c r="BU95" s="10"/>
      <c r="BV95" s="17"/>
      <c r="BW95" s="4"/>
      <c r="BX95" s="4"/>
      <c r="BY95" s="4"/>
      <c r="BZ95" s="4"/>
      <c r="CA95" s="4"/>
      <c r="CB95" s="4"/>
    </row>
    <row r="96" spans="1:80" s="5" customFormat="1" ht="45" x14ac:dyDescent="0.35">
      <c r="A96" s="105"/>
      <c r="B96" s="55">
        <v>1</v>
      </c>
      <c r="C96" s="10"/>
      <c r="D96" s="10"/>
      <c r="E96" s="109" t="s">
        <v>109</v>
      </c>
      <c r="F96" s="74">
        <v>0</v>
      </c>
      <c r="G96" s="80"/>
      <c r="H96" s="91"/>
      <c r="I96" s="81">
        <f t="shared" si="13"/>
        <v>0</v>
      </c>
      <c r="J96" s="81"/>
      <c r="K96" s="81"/>
      <c r="L96" s="81"/>
      <c r="M96" s="81"/>
      <c r="N96" s="81"/>
      <c r="O96" s="81"/>
      <c r="P96" s="92">
        <f t="shared" si="30"/>
        <v>0</v>
      </c>
      <c r="Q96" s="81">
        <f>SUM(Q97:Q99)</f>
        <v>0</v>
      </c>
      <c r="R96" s="93"/>
      <c r="S96" s="93"/>
      <c r="T96" s="93"/>
      <c r="U96" s="93"/>
      <c r="V96" s="84">
        <f>V97+V98+V99</f>
        <v>0</v>
      </c>
      <c r="W96" s="15">
        <v>0</v>
      </c>
      <c r="X96" s="15">
        <v>0</v>
      </c>
      <c r="Y96" s="15">
        <v>0</v>
      </c>
      <c r="Z96" s="15">
        <v>0</v>
      </c>
      <c r="AA96" s="15">
        <v>0</v>
      </c>
      <c r="AB96" s="15">
        <v>0</v>
      </c>
      <c r="AC96" s="15">
        <v>0</v>
      </c>
      <c r="AD96" s="15">
        <v>0</v>
      </c>
      <c r="AE96" s="15">
        <v>0</v>
      </c>
      <c r="AF96" s="15">
        <v>0</v>
      </c>
      <c r="AG96" s="15">
        <v>0</v>
      </c>
      <c r="AH96" s="15">
        <v>0</v>
      </c>
      <c r="AI96" s="15">
        <v>0</v>
      </c>
      <c r="AJ96" s="15">
        <v>0</v>
      </c>
      <c r="AK96" s="15">
        <v>0</v>
      </c>
      <c r="AL96" s="15">
        <v>0</v>
      </c>
      <c r="AM96" s="15">
        <v>0</v>
      </c>
      <c r="AN96" s="15">
        <v>0</v>
      </c>
      <c r="AO96" s="15">
        <v>0</v>
      </c>
      <c r="AP96" s="15">
        <v>0</v>
      </c>
      <c r="AQ96" s="15">
        <v>0</v>
      </c>
      <c r="AR96" s="15">
        <v>0</v>
      </c>
      <c r="AS96" s="15">
        <v>0</v>
      </c>
      <c r="AT96" s="15">
        <v>0</v>
      </c>
      <c r="AU96" s="15"/>
      <c r="AV96" s="15"/>
      <c r="AW96" s="15"/>
      <c r="AX96" s="15"/>
      <c r="AY96" s="15"/>
      <c r="AZ96" s="15"/>
      <c r="BA96" s="15"/>
      <c r="BB96" s="15"/>
      <c r="BC96" s="15"/>
      <c r="BD96" s="15"/>
      <c r="BE96" s="15"/>
      <c r="BF96" s="15"/>
      <c r="BG96" s="15">
        <v>0</v>
      </c>
      <c r="BH96" s="15">
        <v>0</v>
      </c>
      <c r="BI96" s="15">
        <v>0</v>
      </c>
      <c r="BJ96" s="15">
        <v>0</v>
      </c>
      <c r="BK96" s="15">
        <v>0</v>
      </c>
      <c r="BL96" s="15">
        <v>0</v>
      </c>
      <c r="BM96" s="15">
        <v>0</v>
      </c>
      <c r="BN96" s="15">
        <v>0</v>
      </c>
      <c r="BO96" s="15">
        <v>0</v>
      </c>
      <c r="BP96" s="15">
        <v>0</v>
      </c>
      <c r="BQ96" s="15">
        <v>0</v>
      </c>
      <c r="BR96" s="15">
        <v>0</v>
      </c>
      <c r="BS96" s="10"/>
      <c r="BT96" s="10"/>
      <c r="BU96" s="10"/>
      <c r="BV96" s="17"/>
      <c r="BW96" s="4"/>
      <c r="BX96" s="4"/>
      <c r="BY96" s="4"/>
      <c r="BZ96" s="4"/>
      <c r="CA96" s="4"/>
      <c r="CB96" s="4"/>
    </row>
    <row r="97" spans="1:80" s="5" customFormat="1" ht="15" customHeight="1" x14ac:dyDescent="0.35">
      <c r="A97" s="105"/>
      <c r="B97" s="55"/>
      <c r="C97" s="35">
        <v>1</v>
      </c>
      <c r="D97" s="35"/>
      <c r="E97" s="68"/>
      <c r="F97" s="74">
        <v>0</v>
      </c>
      <c r="G97" s="75"/>
      <c r="H97" s="95"/>
      <c r="I97" s="76">
        <f t="shared" si="13"/>
        <v>0</v>
      </c>
      <c r="J97" s="96"/>
      <c r="K97" s="96"/>
      <c r="L97" s="96"/>
      <c r="M97" s="96"/>
      <c r="N97" s="96"/>
      <c r="O97" s="96"/>
      <c r="P97" s="97">
        <f t="shared" si="30"/>
        <v>0</v>
      </c>
      <c r="Q97" s="76">
        <f t="shared" ref="Q97:Q99" si="37">G97*I97</f>
        <v>0</v>
      </c>
      <c r="R97" s="98"/>
      <c r="S97" s="98"/>
      <c r="T97" s="98"/>
      <c r="U97" s="98"/>
      <c r="V97" s="78">
        <f t="shared" ref="V97:V99" si="38">SUM(R97:U97)</f>
        <v>0</v>
      </c>
      <c r="W97" s="15">
        <v>0</v>
      </c>
      <c r="X97" s="15">
        <v>0</v>
      </c>
      <c r="Y97" s="15">
        <v>0</v>
      </c>
      <c r="Z97" s="15">
        <v>0</v>
      </c>
      <c r="AA97" s="15">
        <v>0</v>
      </c>
      <c r="AB97" s="15">
        <v>0</v>
      </c>
      <c r="AC97" s="15">
        <v>0</v>
      </c>
      <c r="AD97" s="15">
        <v>0</v>
      </c>
      <c r="AE97" s="15">
        <v>0</v>
      </c>
      <c r="AF97" s="15">
        <v>0</v>
      </c>
      <c r="AG97" s="15">
        <v>0</v>
      </c>
      <c r="AH97" s="15">
        <v>0</v>
      </c>
      <c r="AI97" s="15">
        <v>0</v>
      </c>
      <c r="AJ97" s="15">
        <v>0</v>
      </c>
      <c r="AK97" s="15">
        <v>0</v>
      </c>
      <c r="AL97" s="15">
        <v>0</v>
      </c>
      <c r="AM97" s="15">
        <v>0</v>
      </c>
      <c r="AN97" s="15">
        <v>0</v>
      </c>
      <c r="AO97" s="15">
        <v>0</v>
      </c>
      <c r="AP97" s="15">
        <v>0</v>
      </c>
      <c r="AQ97" s="15">
        <v>0</v>
      </c>
      <c r="AR97" s="15">
        <v>0</v>
      </c>
      <c r="AS97" s="15">
        <v>0</v>
      </c>
      <c r="AT97" s="15">
        <v>0</v>
      </c>
      <c r="AU97" s="15"/>
      <c r="AV97" s="15"/>
      <c r="AW97" s="15"/>
      <c r="AX97" s="15"/>
      <c r="AY97" s="15"/>
      <c r="AZ97" s="15"/>
      <c r="BA97" s="15"/>
      <c r="BB97" s="15"/>
      <c r="BC97" s="15"/>
      <c r="BD97" s="15"/>
      <c r="BE97" s="15"/>
      <c r="BF97" s="15"/>
      <c r="BG97" s="15">
        <v>0</v>
      </c>
      <c r="BH97" s="15">
        <v>0</v>
      </c>
      <c r="BI97" s="15">
        <v>0</v>
      </c>
      <c r="BJ97" s="15">
        <v>0</v>
      </c>
      <c r="BK97" s="15">
        <v>0</v>
      </c>
      <c r="BL97" s="15">
        <v>0</v>
      </c>
      <c r="BM97" s="15">
        <v>0</v>
      </c>
      <c r="BN97" s="15">
        <v>0</v>
      </c>
      <c r="BO97" s="15">
        <v>0</v>
      </c>
      <c r="BP97" s="15">
        <v>0</v>
      </c>
      <c r="BQ97" s="15">
        <v>0</v>
      </c>
      <c r="BR97" s="15">
        <v>0</v>
      </c>
      <c r="BS97" s="10"/>
      <c r="BT97" s="10"/>
      <c r="BU97" s="10"/>
      <c r="BV97" s="17"/>
      <c r="BW97" s="4"/>
      <c r="BX97" s="4"/>
      <c r="BY97" s="4"/>
      <c r="BZ97" s="4"/>
      <c r="CA97" s="4"/>
      <c r="CB97" s="4"/>
    </row>
    <row r="98" spans="1:80" s="5" customFormat="1" ht="15" customHeight="1" x14ac:dyDescent="0.35">
      <c r="A98" s="105"/>
      <c r="B98" s="55"/>
      <c r="C98" s="35">
        <v>2</v>
      </c>
      <c r="D98" s="35"/>
      <c r="E98" s="68"/>
      <c r="F98" s="74">
        <v>0</v>
      </c>
      <c r="G98" s="75"/>
      <c r="H98" s="95"/>
      <c r="I98" s="76">
        <f t="shared" si="13"/>
        <v>0</v>
      </c>
      <c r="J98" s="96"/>
      <c r="K98" s="96"/>
      <c r="L98" s="96"/>
      <c r="M98" s="96"/>
      <c r="N98" s="96"/>
      <c r="O98" s="96"/>
      <c r="P98" s="97">
        <f t="shared" si="30"/>
        <v>0</v>
      </c>
      <c r="Q98" s="76">
        <f t="shared" si="37"/>
        <v>0</v>
      </c>
      <c r="R98" s="98"/>
      <c r="S98" s="98"/>
      <c r="T98" s="98"/>
      <c r="U98" s="98"/>
      <c r="V98" s="78">
        <f t="shared" si="38"/>
        <v>0</v>
      </c>
      <c r="W98" s="15">
        <v>0</v>
      </c>
      <c r="X98" s="15">
        <v>0</v>
      </c>
      <c r="Y98" s="15">
        <v>0</v>
      </c>
      <c r="Z98" s="15">
        <v>0</v>
      </c>
      <c r="AA98" s="15">
        <v>0</v>
      </c>
      <c r="AB98" s="15">
        <v>0</v>
      </c>
      <c r="AC98" s="15">
        <v>0</v>
      </c>
      <c r="AD98" s="15">
        <v>0</v>
      </c>
      <c r="AE98" s="15">
        <v>0</v>
      </c>
      <c r="AF98" s="15">
        <v>0</v>
      </c>
      <c r="AG98" s="15">
        <v>0</v>
      </c>
      <c r="AH98" s="15">
        <v>0</v>
      </c>
      <c r="AI98" s="15">
        <v>0</v>
      </c>
      <c r="AJ98" s="15">
        <v>0</v>
      </c>
      <c r="AK98" s="15">
        <v>0</v>
      </c>
      <c r="AL98" s="15">
        <v>0</v>
      </c>
      <c r="AM98" s="15">
        <v>0</v>
      </c>
      <c r="AN98" s="15">
        <v>0</v>
      </c>
      <c r="AO98" s="15">
        <v>0</v>
      </c>
      <c r="AP98" s="15">
        <v>0</v>
      </c>
      <c r="AQ98" s="15">
        <v>0</v>
      </c>
      <c r="AR98" s="15">
        <v>0</v>
      </c>
      <c r="AS98" s="15">
        <v>0</v>
      </c>
      <c r="AT98" s="15">
        <v>0</v>
      </c>
      <c r="AU98" s="15"/>
      <c r="AV98" s="15"/>
      <c r="AW98" s="15"/>
      <c r="AX98" s="15"/>
      <c r="AY98" s="15"/>
      <c r="AZ98" s="15"/>
      <c r="BA98" s="15"/>
      <c r="BB98" s="15"/>
      <c r="BC98" s="15"/>
      <c r="BD98" s="15"/>
      <c r="BE98" s="15"/>
      <c r="BF98" s="15"/>
      <c r="BG98" s="15">
        <v>0</v>
      </c>
      <c r="BH98" s="15">
        <v>0</v>
      </c>
      <c r="BI98" s="15">
        <v>0</v>
      </c>
      <c r="BJ98" s="15">
        <v>0</v>
      </c>
      <c r="BK98" s="15">
        <v>0</v>
      </c>
      <c r="BL98" s="15">
        <v>0</v>
      </c>
      <c r="BM98" s="15">
        <v>0</v>
      </c>
      <c r="BN98" s="15">
        <v>0</v>
      </c>
      <c r="BO98" s="15">
        <v>0</v>
      </c>
      <c r="BP98" s="15">
        <v>0</v>
      </c>
      <c r="BQ98" s="15">
        <v>0</v>
      </c>
      <c r="BR98" s="15">
        <v>0</v>
      </c>
      <c r="BS98" s="10"/>
      <c r="BT98" s="10"/>
      <c r="BU98" s="10"/>
      <c r="BV98" s="17"/>
      <c r="BW98" s="4"/>
      <c r="BX98" s="4"/>
      <c r="BY98" s="4"/>
      <c r="BZ98" s="4"/>
      <c r="CA98" s="4"/>
      <c r="CB98" s="4"/>
    </row>
    <row r="99" spans="1:80" s="4" customFormat="1" ht="15" customHeight="1" x14ac:dyDescent="0.35">
      <c r="A99" s="105"/>
      <c r="B99" s="55"/>
      <c r="C99" s="35">
        <v>3</v>
      </c>
      <c r="D99" s="35"/>
      <c r="E99" s="68"/>
      <c r="F99" s="74">
        <v>0</v>
      </c>
      <c r="G99" s="75"/>
      <c r="H99" s="95"/>
      <c r="I99" s="76">
        <f t="shared" si="13"/>
        <v>0</v>
      </c>
      <c r="J99" s="96"/>
      <c r="K99" s="96"/>
      <c r="L99" s="96"/>
      <c r="M99" s="96"/>
      <c r="N99" s="96"/>
      <c r="O99" s="96"/>
      <c r="P99" s="97">
        <f t="shared" si="30"/>
        <v>0</v>
      </c>
      <c r="Q99" s="76">
        <f t="shared" si="37"/>
        <v>0</v>
      </c>
      <c r="R99" s="98">
        <v>0</v>
      </c>
      <c r="S99" s="98">
        <v>0</v>
      </c>
      <c r="T99" s="98">
        <v>0</v>
      </c>
      <c r="U99" s="98">
        <v>0</v>
      </c>
      <c r="V99" s="78">
        <f t="shared" si="38"/>
        <v>0</v>
      </c>
      <c r="W99" s="15">
        <v>0</v>
      </c>
      <c r="X99" s="15">
        <v>0</v>
      </c>
      <c r="Y99" s="15">
        <v>0</v>
      </c>
      <c r="Z99" s="15">
        <v>0</v>
      </c>
      <c r="AA99" s="15">
        <v>0</v>
      </c>
      <c r="AB99" s="15">
        <v>0</v>
      </c>
      <c r="AC99" s="15">
        <v>0</v>
      </c>
      <c r="AD99" s="15">
        <v>0</v>
      </c>
      <c r="AE99" s="15">
        <v>0</v>
      </c>
      <c r="AF99" s="15">
        <v>0</v>
      </c>
      <c r="AG99" s="15">
        <v>0</v>
      </c>
      <c r="AH99" s="15">
        <v>0</v>
      </c>
      <c r="AI99" s="15">
        <v>0</v>
      </c>
      <c r="AJ99" s="15">
        <v>0</v>
      </c>
      <c r="AK99" s="15">
        <v>0</v>
      </c>
      <c r="AL99" s="15">
        <v>0</v>
      </c>
      <c r="AM99" s="15">
        <v>0</v>
      </c>
      <c r="AN99" s="15">
        <v>0</v>
      </c>
      <c r="AO99" s="15">
        <v>0</v>
      </c>
      <c r="AP99" s="15">
        <v>0</v>
      </c>
      <c r="AQ99" s="15">
        <v>0</v>
      </c>
      <c r="AR99" s="15">
        <v>0</v>
      </c>
      <c r="AS99" s="15">
        <v>0</v>
      </c>
      <c r="AT99" s="15">
        <v>0</v>
      </c>
      <c r="AU99" s="15"/>
      <c r="AV99" s="15"/>
      <c r="AW99" s="15"/>
      <c r="AX99" s="15"/>
      <c r="AY99" s="15"/>
      <c r="AZ99" s="15"/>
      <c r="BA99" s="15"/>
      <c r="BB99" s="15"/>
      <c r="BC99" s="15"/>
      <c r="BD99" s="15"/>
      <c r="BE99" s="15"/>
      <c r="BF99" s="15"/>
      <c r="BG99" s="15">
        <v>0</v>
      </c>
      <c r="BH99" s="15">
        <v>0</v>
      </c>
      <c r="BI99" s="15">
        <v>0</v>
      </c>
      <c r="BJ99" s="15">
        <v>0</v>
      </c>
      <c r="BK99" s="15">
        <v>0</v>
      </c>
      <c r="BL99" s="15">
        <v>0</v>
      </c>
      <c r="BM99" s="15">
        <v>0</v>
      </c>
      <c r="BN99" s="15">
        <v>0</v>
      </c>
      <c r="BO99" s="15">
        <v>0</v>
      </c>
      <c r="BP99" s="15">
        <v>0</v>
      </c>
      <c r="BQ99" s="15">
        <v>0</v>
      </c>
      <c r="BR99" s="15">
        <v>0</v>
      </c>
      <c r="BS99" s="10"/>
      <c r="BT99" s="10"/>
      <c r="BU99" s="10"/>
      <c r="BV99" s="17"/>
    </row>
    <row r="100" spans="1:80" s="4" customFormat="1" ht="15" x14ac:dyDescent="0.35">
      <c r="A100" s="105"/>
      <c r="B100" s="55"/>
      <c r="C100" s="10">
        <v>4</v>
      </c>
      <c r="D100" s="35"/>
      <c r="E100" s="68"/>
      <c r="F100" s="74">
        <v>0</v>
      </c>
      <c r="G100" s="80"/>
      <c r="H100" s="91"/>
      <c r="I100" s="81">
        <f t="shared" si="13"/>
        <v>0</v>
      </c>
      <c r="J100" s="81"/>
      <c r="K100" s="81"/>
      <c r="L100" s="81"/>
      <c r="M100" s="81"/>
      <c r="N100" s="81"/>
      <c r="O100" s="81"/>
      <c r="P100" s="92">
        <f t="shared" si="30"/>
        <v>0</v>
      </c>
      <c r="Q100" s="81">
        <f>G100*I100</f>
        <v>0</v>
      </c>
      <c r="R100" s="94">
        <f>SUM(R101)</f>
        <v>0</v>
      </c>
      <c r="S100" s="94">
        <f>SUM(S101)</f>
        <v>0</v>
      </c>
      <c r="T100" s="94">
        <f t="shared" ref="T100:U100" si="39">SUM(T101)</f>
        <v>0</v>
      </c>
      <c r="U100" s="94">
        <f t="shared" si="39"/>
        <v>0</v>
      </c>
      <c r="V100" s="84">
        <f>V101</f>
        <v>0</v>
      </c>
      <c r="W100" s="15">
        <v>0</v>
      </c>
      <c r="X100" s="15">
        <v>0</v>
      </c>
      <c r="Y100" s="15">
        <v>0</v>
      </c>
      <c r="Z100" s="15">
        <v>0</v>
      </c>
      <c r="AA100" s="15">
        <v>0</v>
      </c>
      <c r="AB100" s="15">
        <v>0</v>
      </c>
      <c r="AC100" s="15">
        <v>0</v>
      </c>
      <c r="AD100" s="15">
        <v>0</v>
      </c>
      <c r="AE100" s="15">
        <v>0</v>
      </c>
      <c r="AF100" s="15">
        <v>0</v>
      </c>
      <c r="AG100" s="15">
        <v>0</v>
      </c>
      <c r="AH100" s="15">
        <v>0</v>
      </c>
      <c r="AI100" s="15">
        <v>0</v>
      </c>
      <c r="AJ100" s="15">
        <v>0</v>
      </c>
      <c r="AK100" s="15">
        <v>0</v>
      </c>
      <c r="AL100" s="15">
        <v>0</v>
      </c>
      <c r="AM100" s="15">
        <v>0</v>
      </c>
      <c r="AN100" s="15">
        <v>0</v>
      </c>
      <c r="AO100" s="15">
        <v>0</v>
      </c>
      <c r="AP100" s="15">
        <v>0</v>
      </c>
      <c r="AQ100" s="15">
        <v>0</v>
      </c>
      <c r="AR100" s="15">
        <v>0</v>
      </c>
      <c r="AS100" s="15">
        <v>0</v>
      </c>
      <c r="AT100" s="15">
        <v>0</v>
      </c>
      <c r="AU100" s="15"/>
      <c r="AV100" s="15"/>
      <c r="AW100" s="15"/>
      <c r="AX100" s="15"/>
      <c r="AY100" s="15"/>
      <c r="AZ100" s="15"/>
      <c r="BA100" s="15"/>
      <c r="BB100" s="15"/>
      <c r="BC100" s="15"/>
      <c r="BD100" s="15"/>
      <c r="BE100" s="15"/>
      <c r="BF100" s="15"/>
      <c r="BG100" s="15">
        <v>0</v>
      </c>
      <c r="BH100" s="15">
        <v>0</v>
      </c>
      <c r="BI100" s="15">
        <v>0</v>
      </c>
      <c r="BJ100" s="15">
        <v>0</v>
      </c>
      <c r="BK100" s="15">
        <v>0</v>
      </c>
      <c r="BL100" s="15">
        <v>0</v>
      </c>
      <c r="BM100" s="15">
        <v>0</v>
      </c>
      <c r="BN100" s="15">
        <v>0</v>
      </c>
      <c r="BO100" s="15">
        <v>0</v>
      </c>
      <c r="BP100" s="15">
        <v>0</v>
      </c>
      <c r="BQ100" s="15">
        <v>0</v>
      </c>
      <c r="BR100" s="15">
        <v>0</v>
      </c>
      <c r="BS100" s="10"/>
      <c r="BT100" s="10"/>
      <c r="BU100" s="10"/>
      <c r="BV100" s="17"/>
    </row>
    <row r="101" spans="1:80" s="4" customFormat="1" ht="15" x14ac:dyDescent="0.35">
      <c r="A101" s="105"/>
      <c r="B101" s="55"/>
      <c r="C101" s="10">
        <v>5</v>
      </c>
      <c r="D101" s="35"/>
      <c r="E101" s="68"/>
      <c r="F101" s="74">
        <v>0</v>
      </c>
      <c r="G101" s="75"/>
      <c r="H101" s="95"/>
      <c r="I101" s="76">
        <f t="shared" si="13"/>
        <v>0</v>
      </c>
      <c r="J101" s="96"/>
      <c r="K101" s="96"/>
      <c r="L101" s="96"/>
      <c r="M101" s="96"/>
      <c r="N101" s="96"/>
      <c r="O101" s="96"/>
      <c r="P101" s="97">
        <f t="shared" si="30"/>
        <v>0</v>
      </c>
      <c r="Q101" s="76">
        <f t="shared" ref="Q101" si="40">G101*I101</f>
        <v>0</v>
      </c>
      <c r="R101" s="98">
        <v>0</v>
      </c>
      <c r="S101" s="98">
        <v>0</v>
      </c>
      <c r="T101" s="98">
        <v>0</v>
      </c>
      <c r="U101" s="98">
        <v>0</v>
      </c>
      <c r="V101" s="78">
        <f t="shared" ref="V101" si="41">SUM(R101:U101)</f>
        <v>0</v>
      </c>
      <c r="W101" s="15">
        <v>0</v>
      </c>
      <c r="X101" s="15">
        <v>0</v>
      </c>
      <c r="Y101" s="15">
        <v>0</v>
      </c>
      <c r="Z101" s="15">
        <v>0</v>
      </c>
      <c r="AA101" s="15">
        <v>0</v>
      </c>
      <c r="AB101" s="15">
        <v>0</v>
      </c>
      <c r="AC101" s="15">
        <v>0</v>
      </c>
      <c r="AD101" s="15">
        <v>0</v>
      </c>
      <c r="AE101" s="15">
        <v>0</v>
      </c>
      <c r="AF101" s="15">
        <v>0</v>
      </c>
      <c r="AG101" s="15">
        <v>0</v>
      </c>
      <c r="AH101" s="15">
        <v>0</v>
      </c>
      <c r="AI101" s="15">
        <v>0</v>
      </c>
      <c r="AJ101" s="15">
        <v>0</v>
      </c>
      <c r="AK101" s="15">
        <v>0</v>
      </c>
      <c r="AL101" s="15">
        <v>0</v>
      </c>
      <c r="AM101" s="15">
        <v>0</v>
      </c>
      <c r="AN101" s="15">
        <v>0</v>
      </c>
      <c r="AO101" s="15">
        <v>0</v>
      </c>
      <c r="AP101" s="15">
        <v>0</v>
      </c>
      <c r="AQ101" s="15">
        <v>0</v>
      </c>
      <c r="AR101" s="15">
        <v>0</v>
      </c>
      <c r="AS101" s="15">
        <v>0</v>
      </c>
      <c r="AT101" s="15">
        <v>0</v>
      </c>
      <c r="AU101" s="15"/>
      <c r="AV101" s="15"/>
      <c r="AW101" s="15"/>
      <c r="AX101" s="15"/>
      <c r="AY101" s="15"/>
      <c r="AZ101" s="15"/>
      <c r="BA101" s="15"/>
      <c r="BB101" s="15"/>
      <c r="BC101" s="15"/>
      <c r="BD101" s="15"/>
      <c r="BE101" s="15"/>
      <c r="BF101" s="15"/>
      <c r="BG101" s="15">
        <v>0</v>
      </c>
      <c r="BH101" s="15">
        <v>0</v>
      </c>
      <c r="BI101" s="15">
        <v>0</v>
      </c>
      <c r="BJ101" s="15">
        <v>0</v>
      </c>
      <c r="BK101" s="15">
        <v>0</v>
      </c>
      <c r="BL101" s="15">
        <v>0</v>
      </c>
      <c r="BM101" s="15">
        <v>0</v>
      </c>
      <c r="BN101" s="15">
        <v>0</v>
      </c>
      <c r="BO101" s="15">
        <v>0</v>
      </c>
      <c r="BP101" s="15">
        <v>0</v>
      </c>
      <c r="BQ101" s="15">
        <v>0</v>
      </c>
      <c r="BR101" s="15">
        <v>0</v>
      </c>
      <c r="BS101" s="10"/>
      <c r="BT101" s="10"/>
      <c r="BU101" s="10"/>
      <c r="BV101" s="17"/>
    </row>
    <row r="102" spans="1:80" s="4" customFormat="1" ht="15" x14ac:dyDescent="0.35">
      <c r="A102" s="105"/>
      <c r="B102" s="55"/>
      <c r="C102" s="35">
        <v>6</v>
      </c>
      <c r="D102" s="35"/>
      <c r="E102" s="68"/>
      <c r="F102" s="74">
        <v>0</v>
      </c>
      <c r="G102" s="80"/>
      <c r="H102" s="91"/>
      <c r="I102" s="81">
        <f t="shared" si="13"/>
        <v>0</v>
      </c>
      <c r="J102" s="81"/>
      <c r="K102" s="81"/>
      <c r="L102" s="81"/>
      <c r="M102" s="81"/>
      <c r="N102" s="81"/>
      <c r="O102" s="81"/>
      <c r="P102" s="92">
        <f t="shared" si="30"/>
        <v>0</v>
      </c>
      <c r="Q102" s="81">
        <f>G102*I102</f>
        <v>0</v>
      </c>
      <c r="R102" s="94">
        <f>R103</f>
        <v>0</v>
      </c>
      <c r="S102" s="94">
        <f>S103</f>
        <v>0</v>
      </c>
      <c r="T102" s="94">
        <f t="shared" ref="T102:U102" si="42">T103</f>
        <v>0</v>
      </c>
      <c r="U102" s="94">
        <f t="shared" si="42"/>
        <v>0</v>
      </c>
      <c r="V102" s="84">
        <f>V103</f>
        <v>0</v>
      </c>
      <c r="W102" s="15">
        <v>0</v>
      </c>
      <c r="X102" s="15">
        <v>0</v>
      </c>
      <c r="Y102" s="15">
        <v>0</v>
      </c>
      <c r="Z102" s="15">
        <v>0</v>
      </c>
      <c r="AA102" s="15">
        <v>0</v>
      </c>
      <c r="AB102" s="15">
        <v>0</v>
      </c>
      <c r="AC102" s="15">
        <v>0</v>
      </c>
      <c r="AD102" s="15">
        <v>0</v>
      </c>
      <c r="AE102" s="15">
        <v>0</v>
      </c>
      <c r="AF102" s="15">
        <v>0</v>
      </c>
      <c r="AG102" s="15">
        <v>0</v>
      </c>
      <c r="AH102" s="15">
        <v>0</v>
      </c>
      <c r="AI102" s="15">
        <v>0</v>
      </c>
      <c r="AJ102" s="15">
        <v>0</v>
      </c>
      <c r="AK102" s="15">
        <v>0</v>
      </c>
      <c r="AL102" s="15">
        <v>0</v>
      </c>
      <c r="AM102" s="15">
        <v>0</v>
      </c>
      <c r="AN102" s="15">
        <v>0</v>
      </c>
      <c r="AO102" s="15">
        <v>0</v>
      </c>
      <c r="AP102" s="15">
        <v>0</v>
      </c>
      <c r="AQ102" s="15">
        <v>0</v>
      </c>
      <c r="AR102" s="15">
        <v>0</v>
      </c>
      <c r="AS102" s="15">
        <v>0</v>
      </c>
      <c r="AT102" s="15">
        <v>0</v>
      </c>
      <c r="AU102" s="15"/>
      <c r="AV102" s="15"/>
      <c r="AW102" s="15"/>
      <c r="AX102" s="15"/>
      <c r="AY102" s="15"/>
      <c r="AZ102" s="15"/>
      <c r="BA102" s="15"/>
      <c r="BB102" s="15"/>
      <c r="BC102" s="15"/>
      <c r="BD102" s="15"/>
      <c r="BE102" s="15"/>
      <c r="BF102" s="15"/>
      <c r="BG102" s="15">
        <v>0</v>
      </c>
      <c r="BH102" s="15">
        <v>0</v>
      </c>
      <c r="BI102" s="15">
        <v>0</v>
      </c>
      <c r="BJ102" s="15">
        <v>0</v>
      </c>
      <c r="BK102" s="15">
        <v>0</v>
      </c>
      <c r="BL102" s="15">
        <v>0</v>
      </c>
      <c r="BM102" s="15">
        <v>0</v>
      </c>
      <c r="BN102" s="15">
        <v>0</v>
      </c>
      <c r="BO102" s="15">
        <v>0</v>
      </c>
      <c r="BP102" s="15">
        <v>0</v>
      </c>
      <c r="BQ102" s="15">
        <v>0</v>
      </c>
      <c r="BR102" s="15">
        <v>0</v>
      </c>
      <c r="BS102" s="10"/>
      <c r="BT102" s="10"/>
      <c r="BU102" s="10"/>
      <c r="BV102" s="17"/>
    </row>
    <row r="103" spans="1:80" s="4" customFormat="1" ht="15" x14ac:dyDescent="0.35">
      <c r="A103" s="105"/>
      <c r="B103" s="56"/>
      <c r="C103" s="35">
        <v>7</v>
      </c>
      <c r="D103" s="35"/>
      <c r="E103" s="68"/>
      <c r="F103" s="74">
        <v>0</v>
      </c>
      <c r="G103" s="75"/>
      <c r="H103" s="95"/>
      <c r="I103" s="76">
        <f t="shared" si="13"/>
        <v>0</v>
      </c>
      <c r="J103" s="96"/>
      <c r="K103" s="96"/>
      <c r="L103" s="96"/>
      <c r="M103" s="96"/>
      <c r="N103" s="96"/>
      <c r="O103" s="96"/>
      <c r="P103" s="97">
        <f t="shared" si="30"/>
        <v>0</v>
      </c>
      <c r="Q103" s="76">
        <f t="shared" ref="Q103" si="43">G103*I103</f>
        <v>0</v>
      </c>
      <c r="R103" s="98">
        <v>0</v>
      </c>
      <c r="S103" s="98"/>
      <c r="T103" s="98">
        <v>0</v>
      </c>
      <c r="U103" s="98">
        <v>0</v>
      </c>
      <c r="V103" s="78">
        <f t="shared" ref="V103" si="44">SUM(R103:U103)</f>
        <v>0</v>
      </c>
      <c r="W103" s="15">
        <v>0</v>
      </c>
      <c r="X103" s="15">
        <v>0</v>
      </c>
      <c r="Y103" s="15">
        <v>0</v>
      </c>
      <c r="Z103" s="15">
        <v>0</v>
      </c>
      <c r="AA103" s="15">
        <v>0</v>
      </c>
      <c r="AB103" s="15">
        <v>0</v>
      </c>
      <c r="AC103" s="15">
        <v>0</v>
      </c>
      <c r="AD103" s="15">
        <v>0</v>
      </c>
      <c r="AE103" s="15">
        <v>0</v>
      </c>
      <c r="AF103" s="15">
        <v>0</v>
      </c>
      <c r="AG103" s="15">
        <v>0</v>
      </c>
      <c r="AH103" s="15">
        <v>0</v>
      </c>
      <c r="AI103" s="15">
        <v>0</v>
      </c>
      <c r="AJ103" s="15">
        <v>0</v>
      </c>
      <c r="AK103" s="15">
        <v>0</v>
      </c>
      <c r="AL103" s="15">
        <v>0</v>
      </c>
      <c r="AM103" s="15">
        <v>0</v>
      </c>
      <c r="AN103" s="15">
        <v>0</v>
      </c>
      <c r="AO103" s="15">
        <v>0</v>
      </c>
      <c r="AP103" s="15">
        <v>0</v>
      </c>
      <c r="AQ103" s="15">
        <v>0</v>
      </c>
      <c r="AR103" s="15">
        <v>0</v>
      </c>
      <c r="AS103" s="15">
        <v>0</v>
      </c>
      <c r="AT103" s="15">
        <v>0</v>
      </c>
      <c r="AU103" s="15"/>
      <c r="AV103" s="15"/>
      <c r="AW103" s="15"/>
      <c r="AX103" s="15"/>
      <c r="AY103" s="15"/>
      <c r="AZ103" s="15"/>
      <c r="BA103" s="15"/>
      <c r="BB103" s="15"/>
      <c r="BC103" s="15"/>
      <c r="BD103" s="15"/>
      <c r="BE103" s="15"/>
      <c r="BF103" s="15"/>
      <c r="BG103" s="15">
        <v>0</v>
      </c>
      <c r="BH103" s="15">
        <v>0</v>
      </c>
      <c r="BI103" s="15">
        <v>0</v>
      </c>
      <c r="BJ103" s="15">
        <v>0</v>
      </c>
      <c r="BK103" s="15">
        <v>0</v>
      </c>
      <c r="BL103" s="15">
        <v>0</v>
      </c>
      <c r="BM103" s="15">
        <v>0</v>
      </c>
      <c r="BN103" s="15">
        <v>0</v>
      </c>
      <c r="BO103" s="15">
        <v>0</v>
      </c>
      <c r="BP103" s="15">
        <v>0</v>
      </c>
      <c r="BQ103" s="15">
        <v>0</v>
      </c>
      <c r="BR103" s="15">
        <v>0</v>
      </c>
      <c r="BS103" s="10"/>
      <c r="BT103" s="10"/>
      <c r="BU103" s="10"/>
      <c r="BV103" s="17"/>
    </row>
    <row r="104" spans="1:80" s="23" customFormat="1" ht="45" x14ac:dyDescent="0.35">
      <c r="A104" s="105"/>
      <c r="B104" s="54">
        <v>2</v>
      </c>
      <c r="C104" s="26"/>
      <c r="D104" s="26"/>
      <c r="E104" s="68" t="s">
        <v>110</v>
      </c>
      <c r="F104" s="74">
        <v>0</v>
      </c>
      <c r="G104" s="70"/>
      <c r="H104" s="87"/>
      <c r="I104" s="85">
        <f t="shared" si="13"/>
        <v>0</v>
      </c>
      <c r="J104" s="85"/>
      <c r="K104" s="85"/>
      <c r="L104" s="85"/>
      <c r="M104" s="85"/>
      <c r="N104" s="85"/>
      <c r="O104" s="85"/>
      <c r="P104" s="88">
        <f t="shared" si="30"/>
        <v>0</v>
      </c>
      <c r="Q104" s="85">
        <f>+Q105+Q106+Q108</f>
        <v>0</v>
      </c>
      <c r="R104" s="90">
        <f>+R105+R106+R108</f>
        <v>0</v>
      </c>
      <c r="S104" s="90"/>
      <c r="T104" s="90">
        <f t="shared" ref="T104:U104" si="45">+T105+T106+T108</f>
        <v>0</v>
      </c>
      <c r="U104" s="90">
        <f t="shared" si="45"/>
        <v>0</v>
      </c>
      <c r="V104" s="86">
        <f>V105+V106+V108</f>
        <v>0</v>
      </c>
      <c r="W104" s="15">
        <v>0</v>
      </c>
      <c r="X104" s="15">
        <v>0</v>
      </c>
      <c r="Y104" s="15">
        <v>0</v>
      </c>
      <c r="Z104" s="15">
        <v>0</v>
      </c>
      <c r="AA104" s="15">
        <v>0</v>
      </c>
      <c r="AB104" s="15">
        <v>0</v>
      </c>
      <c r="AC104" s="15">
        <v>0</v>
      </c>
      <c r="AD104" s="15">
        <v>0</v>
      </c>
      <c r="AE104" s="15">
        <v>0</v>
      </c>
      <c r="AF104" s="15">
        <v>0</v>
      </c>
      <c r="AG104" s="15">
        <v>0</v>
      </c>
      <c r="AH104" s="15">
        <v>0</v>
      </c>
      <c r="AI104" s="15">
        <v>0</v>
      </c>
      <c r="AJ104" s="15">
        <v>0</v>
      </c>
      <c r="AK104" s="15">
        <v>0</v>
      </c>
      <c r="AL104" s="15">
        <v>0</v>
      </c>
      <c r="AM104" s="15">
        <v>0</v>
      </c>
      <c r="AN104" s="15">
        <v>0</v>
      </c>
      <c r="AO104" s="15">
        <v>0</v>
      </c>
      <c r="AP104" s="15">
        <v>0</v>
      </c>
      <c r="AQ104" s="15">
        <v>0</v>
      </c>
      <c r="AR104" s="15">
        <v>0</v>
      </c>
      <c r="AS104" s="15">
        <v>0</v>
      </c>
      <c r="AT104" s="15">
        <v>0</v>
      </c>
      <c r="AU104" s="15"/>
      <c r="AV104" s="15"/>
      <c r="AW104" s="15"/>
      <c r="AX104" s="15"/>
      <c r="AY104" s="15"/>
      <c r="AZ104" s="15"/>
      <c r="BA104" s="15"/>
      <c r="BB104" s="15"/>
      <c r="BC104" s="15"/>
      <c r="BD104" s="15"/>
      <c r="BE104" s="15"/>
      <c r="BF104" s="15"/>
      <c r="BG104" s="15">
        <v>0</v>
      </c>
      <c r="BH104" s="15">
        <v>0</v>
      </c>
      <c r="BI104" s="15">
        <v>0</v>
      </c>
      <c r="BJ104" s="15">
        <v>0</v>
      </c>
      <c r="BK104" s="15">
        <v>0</v>
      </c>
      <c r="BL104" s="15">
        <v>0</v>
      </c>
      <c r="BM104" s="15">
        <v>0</v>
      </c>
      <c r="BN104" s="15">
        <v>0</v>
      </c>
      <c r="BO104" s="15">
        <v>0</v>
      </c>
      <c r="BP104" s="15">
        <v>0</v>
      </c>
      <c r="BQ104" s="15">
        <v>0</v>
      </c>
      <c r="BR104" s="15">
        <v>0</v>
      </c>
      <c r="BS104" s="10"/>
      <c r="BT104" s="10"/>
      <c r="BU104" s="10"/>
      <c r="BV104" s="17"/>
      <c r="BW104" s="4"/>
      <c r="BX104" s="4"/>
      <c r="BY104" s="4"/>
      <c r="BZ104" s="4"/>
      <c r="CA104" s="4"/>
      <c r="CB104" s="4"/>
    </row>
    <row r="105" spans="1:80" s="4" customFormat="1" ht="15" x14ac:dyDescent="0.35">
      <c r="A105" s="105"/>
      <c r="B105" s="55"/>
      <c r="C105" s="10">
        <v>1</v>
      </c>
      <c r="D105" s="10"/>
      <c r="E105" s="68"/>
      <c r="F105" s="74">
        <v>0</v>
      </c>
      <c r="G105" s="80"/>
      <c r="H105" s="91"/>
      <c r="I105" s="81">
        <f t="shared" si="13"/>
        <v>0</v>
      </c>
      <c r="J105" s="81"/>
      <c r="K105" s="81"/>
      <c r="L105" s="81"/>
      <c r="M105" s="81"/>
      <c r="N105" s="81"/>
      <c r="O105" s="81"/>
      <c r="P105" s="92">
        <f t="shared" si="30"/>
        <v>0</v>
      </c>
      <c r="Q105" s="81"/>
      <c r="R105" s="93">
        <v>0</v>
      </c>
      <c r="S105" s="93"/>
      <c r="T105" s="93">
        <v>0</v>
      </c>
      <c r="U105" s="93">
        <v>0</v>
      </c>
      <c r="V105" s="84">
        <v>0</v>
      </c>
      <c r="W105" s="15">
        <v>0</v>
      </c>
      <c r="X105" s="15">
        <v>0</v>
      </c>
      <c r="Y105" s="15">
        <v>0</v>
      </c>
      <c r="Z105" s="15">
        <v>0</v>
      </c>
      <c r="AA105" s="15">
        <v>0</v>
      </c>
      <c r="AB105" s="15">
        <v>0</v>
      </c>
      <c r="AC105" s="15">
        <v>0</v>
      </c>
      <c r="AD105" s="15">
        <v>0</v>
      </c>
      <c r="AE105" s="15">
        <v>0</v>
      </c>
      <c r="AF105" s="15">
        <v>0</v>
      </c>
      <c r="AG105" s="15">
        <v>0</v>
      </c>
      <c r="AH105" s="15">
        <v>0</v>
      </c>
      <c r="AI105" s="15">
        <v>0</v>
      </c>
      <c r="AJ105" s="15">
        <v>0</v>
      </c>
      <c r="AK105" s="15">
        <v>0</v>
      </c>
      <c r="AL105" s="15">
        <v>0</v>
      </c>
      <c r="AM105" s="15">
        <v>0</v>
      </c>
      <c r="AN105" s="15">
        <v>0</v>
      </c>
      <c r="AO105" s="15">
        <v>0</v>
      </c>
      <c r="AP105" s="15">
        <v>0</v>
      </c>
      <c r="AQ105" s="15">
        <v>0</v>
      </c>
      <c r="AR105" s="15">
        <v>0</v>
      </c>
      <c r="AS105" s="15">
        <v>0</v>
      </c>
      <c r="AT105" s="15">
        <v>0</v>
      </c>
      <c r="AU105" s="15"/>
      <c r="AV105" s="15"/>
      <c r="AW105" s="15"/>
      <c r="AX105" s="15"/>
      <c r="AY105" s="15"/>
      <c r="AZ105" s="15"/>
      <c r="BA105" s="15"/>
      <c r="BB105" s="15"/>
      <c r="BC105" s="15"/>
      <c r="BD105" s="15"/>
      <c r="BE105" s="15"/>
      <c r="BF105" s="15"/>
      <c r="BG105" s="15">
        <v>0</v>
      </c>
      <c r="BH105" s="15">
        <v>0</v>
      </c>
      <c r="BI105" s="15">
        <v>0</v>
      </c>
      <c r="BJ105" s="15">
        <v>0</v>
      </c>
      <c r="BK105" s="15">
        <v>0</v>
      </c>
      <c r="BL105" s="15">
        <v>0</v>
      </c>
      <c r="BM105" s="15">
        <v>0</v>
      </c>
      <c r="BN105" s="15">
        <v>0</v>
      </c>
      <c r="BO105" s="15">
        <v>0</v>
      </c>
      <c r="BP105" s="15">
        <v>0</v>
      </c>
      <c r="BQ105" s="15">
        <v>0</v>
      </c>
      <c r="BR105" s="15">
        <v>0</v>
      </c>
      <c r="BS105" s="10"/>
      <c r="BT105" s="10"/>
      <c r="BU105" s="10"/>
      <c r="BV105" s="17"/>
    </row>
    <row r="106" spans="1:80" s="4" customFormat="1" ht="15" x14ac:dyDescent="0.35">
      <c r="A106" s="105"/>
      <c r="B106" s="55"/>
      <c r="C106" s="10">
        <v>2</v>
      </c>
      <c r="D106" s="35"/>
      <c r="E106" s="68"/>
      <c r="F106" s="74">
        <v>0</v>
      </c>
      <c r="G106" s="80"/>
      <c r="H106" s="91"/>
      <c r="I106" s="81">
        <f t="shared" si="13"/>
        <v>0</v>
      </c>
      <c r="J106" s="81"/>
      <c r="K106" s="81"/>
      <c r="L106" s="81"/>
      <c r="M106" s="81"/>
      <c r="N106" s="81"/>
      <c r="O106" s="81"/>
      <c r="P106" s="92">
        <f t="shared" si="30"/>
        <v>0</v>
      </c>
      <c r="Q106" s="81">
        <f>+Q107</f>
        <v>0</v>
      </c>
      <c r="R106" s="94">
        <f>SUM(R107)</f>
        <v>0</v>
      </c>
      <c r="S106" s="94"/>
      <c r="T106" s="94">
        <f t="shared" ref="T106:U106" si="46">SUM(T107)</f>
        <v>0</v>
      </c>
      <c r="U106" s="94">
        <f t="shared" si="46"/>
        <v>0</v>
      </c>
      <c r="V106" s="84">
        <f>V107</f>
        <v>0</v>
      </c>
      <c r="W106" s="15">
        <v>0</v>
      </c>
      <c r="X106" s="15">
        <v>0</v>
      </c>
      <c r="Y106" s="15">
        <v>0</v>
      </c>
      <c r="Z106" s="15">
        <v>0</v>
      </c>
      <c r="AA106" s="15">
        <v>0</v>
      </c>
      <c r="AB106" s="15">
        <v>0</v>
      </c>
      <c r="AC106" s="15">
        <v>0</v>
      </c>
      <c r="AD106" s="15">
        <v>0</v>
      </c>
      <c r="AE106" s="15">
        <v>0</v>
      </c>
      <c r="AF106" s="15">
        <v>0</v>
      </c>
      <c r="AG106" s="15">
        <v>0</v>
      </c>
      <c r="AH106" s="15">
        <v>0</v>
      </c>
      <c r="AI106" s="15">
        <v>0</v>
      </c>
      <c r="AJ106" s="15">
        <v>0</v>
      </c>
      <c r="AK106" s="15">
        <v>0</v>
      </c>
      <c r="AL106" s="15">
        <v>0</v>
      </c>
      <c r="AM106" s="15">
        <v>0</v>
      </c>
      <c r="AN106" s="15">
        <v>0</v>
      </c>
      <c r="AO106" s="15">
        <v>0</v>
      </c>
      <c r="AP106" s="15">
        <v>0</v>
      </c>
      <c r="AQ106" s="15">
        <v>0</v>
      </c>
      <c r="AR106" s="15">
        <v>0</v>
      </c>
      <c r="AS106" s="15">
        <v>0</v>
      </c>
      <c r="AT106" s="15">
        <v>0</v>
      </c>
      <c r="AU106" s="15"/>
      <c r="AV106" s="15"/>
      <c r="AW106" s="15"/>
      <c r="AX106" s="15"/>
      <c r="AY106" s="15"/>
      <c r="AZ106" s="15"/>
      <c r="BA106" s="15"/>
      <c r="BB106" s="15"/>
      <c r="BC106" s="15"/>
      <c r="BD106" s="15"/>
      <c r="BE106" s="15"/>
      <c r="BF106" s="15"/>
      <c r="BG106" s="15">
        <v>0</v>
      </c>
      <c r="BH106" s="15">
        <v>0</v>
      </c>
      <c r="BI106" s="15">
        <v>0</v>
      </c>
      <c r="BJ106" s="15">
        <v>0</v>
      </c>
      <c r="BK106" s="15">
        <v>0</v>
      </c>
      <c r="BL106" s="15">
        <v>0</v>
      </c>
      <c r="BM106" s="15">
        <v>0</v>
      </c>
      <c r="BN106" s="15">
        <v>0</v>
      </c>
      <c r="BO106" s="15">
        <v>0</v>
      </c>
      <c r="BP106" s="15">
        <v>0</v>
      </c>
      <c r="BQ106" s="15">
        <v>0</v>
      </c>
      <c r="BR106" s="15">
        <v>0</v>
      </c>
      <c r="BS106" s="10"/>
      <c r="BT106" s="10"/>
      <c r="BU106" s="10"/>
      <c r="BV106" s="17"/>
    </row>
    <row r="107" spans="1:80" s="5" customFormat="1" ht="15" x14ac:dyDescent="0.35">
      <c r="A107" s="105"/>
      <c r="B107" s="55"/>
      <c r="C107" s="15">
        <v>3</v>
      </c>
      <c r="D107" s="35"/>
      <c r="E107" s="68"/>
      <c r="F107" s="74">
        <v>0</v>
      </c>
      <c r="G107" s="75"/>
      <c r="H107" s="95"/>
      <c r="I107" s="76">
        <f t="shared" si="13"/>
        <v>0</v>
      </c>
      <c r="J107" s="96"/>
      <c r="K107" s="96"/>
      <c r="L107" s="96"/>
      <c r="M107" s="96"/>
      <c r="N107" s="96"/>
      <c r="O107" s="96"/>
      <c r="P107" s="97">
        <f t="shared" si="30"/>
        <v>0</v>
      </c>
      <c r="Q107" s="76">
        <f t="shared" ref="Q107" si="47">G107*I107</f>
        <v>0</v>
      </c>
      <c r="R107" s="98">
        <v>0</v>
      </c>
      <c r="S107" s="98"/>
      <c r="T107" s="98">
        <v>0</v>
      </c>
      <c r="U107" s="98">
        <v>0</v>
      </c>
      <c r="V107" s="78">
        <f t="shared" ref="V107" si="48">SUM(R107:U107)</f>
        <v>0</v>
      </c>
      <c r="W107" s="15">
        <v>0</v>
      </c>
      <c r="X107" s="15">
        <v>0</v>
      </c>
      <c r="Y107" s="15">
        <v>0</v>
      </c>
      <c r="Z107" s="15">
        <v>0</v>
      </c>
      <c r="AA107" s="15">
        <v>0</v>
      </c>
      <c r="AB107" s="15">
        <v>0</v>
      </c>
      <c r="AC107" s="15">
        <v>0</v>
      </c>
      <c r="AD107" s="15">
        <v>0</v>
      </c>
      <c r="AE107" s="15">
        <v>0</v>
      </c>
      <c r="AF107" s="15">
        <v>0</v>
      </c>
      <c r="AG107" s="15">
        <v>0</v>
      </c>
      <c r="AH107" s="15">
        <v>0</v>
      </c>
      <c r="AI107" s="15">
        <v>0</v>
      </c>
      <c r="AJ107" s="15">
        <v>0</v>
      </c>
      <c r="AK107" s="15">
        <v>0</v>
      </c>
      <c r="AL107" s="15">
        <v>0</v>
      </c>
      <c r="AM107" s="15">
        <v>0</v>
      </c>
      <c r="AN107" s="15">
        <v>0</v>
      </c>
      <c r="AO107" s="15">
        <v>0</v>
      </c>
      <c r="AP107" s="15">
        <v>0</v>
      </c>
      <c r="AQ107" s="15">
        <v>0</v>
      </c>
      <c r="AR107" s="15">
        <v>0</v>
      </c>
      <c r="AS107" s="15">
        <v>0</v>
      </c>
      <c r="AT107" s="15">
        <v>0</v>
      </c>
      <c r="AU107" s="15"/>
      <c r="AV107" s="15"/>
      <c r="AW107" s="15"/>
      <c r="AX107" s="15"/>
      <c r="AY107" s="15"/>
      <c r="AZ107" s="15"/>
      <c r="BA107" s="15"/>
      <c r="BB107" s="15"/>
      <c r="BC107" s="15"/>
      <c r="BD107" s="15"/>
      <c r="BE107" s="15"/>
      <c r="BF107" s="15"/>
      <c r="BG107" s="15">
        <v>0</v>
      </c>
      <c r="BH107" s="15">
        <v>0</v>
      </c>
      <c r="BI107" s="15">
        <v>0</v>
      </c>
      <c r="BJ107" s="15">
        <v>0</v>
      </c>
      <c r="BK107" s="15">
        <v>0</v>
      </c>
      <c r="BL107" s="15">
        <v>0</v>
      </c>
      <c r="BM107" s="15">
        <v>0</v>
      </c>
      <c r="BN107" s="15">
        <v>0</v>
      </c>
      <c r="BO107" s="15">
        <v>0</v>
      </c>
      <c r="BP107" s="15">
        <v>0</v>
      </c>
      <c r="BQ107" s="15">
        <v>0</v>
      </c>
      <c r="BR107" s="15">
        <v>0</v>
      </c>
      <c r="BS107" s="10"/>
      <c r="BT107" s="10"/>
      <c r="BU107" s="10"/>
      <c r="BV107" s="17"/>
      <c r="BW107" s="4"/>
      <c r="BX107" s="4"/>
      <c r="BY107" s="4"/>
      <c r="BZ107" s="4"/>
      <c r="CA107" s="4"/>
      <c r="CB107" s="4"/>
    </row>
    <row r="108" spans="1:80" s="5" customFormat="1" ht="15" x14ac:dyDescent="0.35">
      <c r="A108" s="105"/>
      <c r="B108" s="55"/>
      <c r="C108" s="35">
        <v>4</v>
      </c>
      <c r="D108" s="35"/>
      <c r="E108" s="68"/>
      <c r="F108" s="74">
        <v>0</v>
      </c>
      <c r="G108" s="80"/>
      <c r="H108" s="91"/>
      <c r="I108" s="81">
        <f t="shared" si="13"/>
        <v>0</v>
      </c>
      <c r="J108" s="81"/>
      <c r="K108" s="81"/>
      <c r="L108" s="81"/>
      <c r="M108" s="81"/>
      <c r="N108" s="81"/>
      <c r="O108" s="81"/>
      <c r="P108" s="92">
        <f t="shared" si="30"/>
        <v>0</v>
      </c>
      <c r="Q108" s="81"/>
      <c r="R108" s="94">
        <f>SUM(R109)</f>
        <v>0</v>
      </c>
      <c r="S108" s="94"/>
      <c r="T108" s="94">
        <f t="shared" ref="T108:U108" si="49">SUM(T109)</f>
        <v>0</v>
      </c>
      <c r="U108" s="94">
        <f t="shared" si="49"/>
        <v>0</v>
      </c>
      <c r="V108" s="84">
        <f>V109</f>
        <v>0</v>
      </c>
      <c r="W108" s="15">
        <v>0</v>
      </c>
      <c r="X108" s="15">
        <v>0</v>
      </c>
      <c r="Y108" s="15">
        <v>0</v>
      </c>
      <c r="Z108" s="15">
        <v>0</v>
      </c>
      <c r="AA108" s="15">
        <v>0</v>
      </c>
      <c r="AB108" s="15">
        <v>0</v>
      </c>
      <c r="AC108" s="15">
        <v>0</v>
      </c>
      <c r="AD108" s="15">
        <v>0</v>
      </c>
      <c r="AE108" s="15">
        <v>0</v>
      </c>
      <c r="AF108" s="15">
        <v>0</v>
      </c>
      <c r="AG108" s="15">
        <v>0</v>
      </c>
      <c r="AH108" s="15">
        <v>0</v>
      </c>
      <c r="AI108" s="15">
        <v>0</v>
      </c>
      <c r="AJ108" s="15">
        <v>0</v>
      </c>
      <c r="AK108" s="15">
        <v>0</v>
      </c>
      <c r="AL108" s="15">
        <v>0</v>
      </c>
      <c r="AM108" s="15">
        <v>0</v>
      </c>
      <c r="AN108" s="15">
        <v>0</v>
      </c>
      <c r="AO108" s="15">
        <v>0</v>
      </c>
      <c r="AP108" s="15">
        <v>0</v>
      </c>
      <c r="AQ108" s="15">
        <v>0</v>
      </c>
      <c r="AR108" s="15">
        <v>0</v>
      </c>
      <c r="AS108" s="15">
        <v>0</v>
      </c>
      <c r="AT108" s="15">
        <v>0</v>
      </c>
      <c r="AU108" s="15"/>
      <c r="AV108" s="15"/>
      <c r="AW108" s="15"/>
      <c r="AX108" s="15"/>
      <c r="AY108" s="15"/>
      <c r="AZ108" s="15"/>
      <c r="BA108" s="15"/>
      <c r="BB108" s="15"/>
      <c r="BC108" s="15"/>
      <c r="BD108" s="15"/>
      <c r="BE108" s="15"/>
      <c r="BF108" s="15"/>
      <c r="BG108" s="15">
        <v>0</v>
      </c>
      <c r="BH108" s="15">
        <v>0</v>
      </c>
      <c r="BI108" s="15">
        <v>0</v>
      </c>
      <c r="BJ108" s="15">
        <v>0</v>
      </c>
      <c r="BK108" s="15">
        <v>0</v>
      </c>
      <c r="BL108" s="15">
        <v>0</v>
      </c>
      <c r="BM108" s="15">
        <v>0</v>
      </c>
      <c r="BN108" s="15">
        <v>0</v>
      </c>
      <c r="BO108" s="15">
        <v>0</v>
      </c>
      <c r="BP108" s="15">
        <v>0</v>
      </c>
      <c r="BQ108" s="15">
        <v>0</v>
      </c>
      <c r="BR108" s="15">
        <v>0</v>
      </c>
      <c r="BS108" s="10"/>
      <c r="BT108" s="10"/>
      <c r="BU108" s="10"/>
      <c r="BV108" s="17"/>
      <c r="BW108" s="4"/>
      <c r="BX108" s="4"/>
      <c r="BY108" s="4"/>
      <c r="BZ108" s="4"/>
      <c r="CA108" s="4"/>
      <c r="CB108" s="4"/>
    </row>
    <row r="109" spans="1:80" s="5" customFormat="1" ht="15" x14ac:dyDescent="0.35">
      <c r="A109" s="105"/>
      <c r="B109" s="56"/>
      <c r="C109" s="15">
        <v>5</v>
      </c>
      <c r="D109" s="35"/>
      <c r="E109" s="68"/>
      <c r="F109" s="74">
        <v>0</v>
      </c>
      <c r="G109" s="75"/>
      <c r="H109" s="95"/>
      <c r="I109" s="76">
        <f t="shared" si="13"/>
        <v>0</v>
      </c>
      <c r="J109" s="96"/>
      <c r="K109" s="96"/>
      <c r="L109" s="96"/>
      <c r="M109" s="96"/>
      <c r="N109" s="96"/>
      <c r="O109" s="96"/>
      <c r="P109" s="97">
        <f t="shared" si="30"/>
        <v>0</v>
      </c>
      <c r="Q109" s="76">
        <f t="shared" ref="Q109" si="50">G109*I109</f>
        <v>0</v>
      </c>
      <c r="R109" s="98">
        <v>0</v>
      </c>
      <c r="S109" s="98"/>
      <c r="T109" s="98">
        <v>0</v>
      </c>
      <c r="U109" s="98">
        <v>0</v>
      </c>
      <c r="V109" s="78">
        <f t="shared" ref="V109" si="51">SUM(R109:U109)</f>
        <v>0</v>
      </c>
      <c r="W109" s="15">
        <v>0</v>
      </c>
      <c r="X109" s="15">
        <v>0</v>
      </c>
      <c r="Y109" s="15">
        <v>0</v>
      </c>
      <c r="Z109" s="15">
        <v>0</v>
      </c>
      <c r="AA109" s="15">
        <v>0</v>
      </c>
      <c r="AB109" s="15">
        <v>0</v>
      </c>
      <c r="AC109" s="15">
        <v>0</v>
      </c>
      <c r="AD109" s="15">
        <v>0</v>
      </c>
      <c r="AE109" s="15">
        <v>0</v>
      </c>
      <c r="AF109" s="15">
        <v>0</v>
      </c>
      <c r="AG109" s="15">
        <v>0</v>
      </c>
      <c r="AH109" s="15">
        <v>0</v>
      </c>
      <c r="AI109" s="15">
        <v>0</v>
      </c>
      <c r="AJ109" s="15">
        <v>0</v>
      </c>
      <c r="AK109" s="15">
        <v>0</v>
      </c>
      <c r="AL109" s="15">
        <v>0</v>
      </c>
      <c r="AM109" s="15">
        <v>0</v>
      </c>
      <c r="AN109" s="15">
        <v>0</v>
      </c>
      <c r="AO109" s="15">
        <v>0</v>
      </c>
      <c r="AP109" s="15">
        <v>0</v>
      </c>
      <c r="AQ109" s="15">
        <v>0</v>
      </c>
      <c r="AR109" s="15">
        <v>0</v>
      </c>
      <c r="AS109" s="15">
        <v>0</v>
      </c>
      <c r="AT109" s="15">
        <v>0</v>
      </c>
      <c r="AU109" s="15"/>
      <c r="AV109" s="15"/>
      <c r="AW109" s="15"/>
      <c r="AX109" s="15"/>
      <c r="AY109" s="15"/>
      <c r="AZ109" s="15"/>
      <c r="BA109" s="15"/>
      <c r="BB109" s="15"/>
      <c r="BC109" s="15"/>
      <c r="BD109" s="15"/>
      <c r="BE109" s="15"/>
      <c r="BF109" s="15"/>
      <c r="BG109" s="15">
        <v>0</v>
      </c>
      <c r="BH109" s="15">
        <v>0</v>
      </c>
      <c r="BI109" s="15">
        <v>0</v>
      </c>
      <c r="BJ109" s="15">
        <v>0</v>
      </c>
      <c r="BK109" s="15">
        <v>0</v>
      </c>
      <c r="BL109" s="15">
        <v>0</v>
      </c>
      <c r="BM109" s="15">
        <v>0</v>
      </c>
      <c r="BN109" s="15">
        <v>0</v>
      </c>
      <c r="BO109" s="15">
        <v>0</v>
      </c>
      <c r="BP109" s="15">
        <v>0</v>
      </c>
      <c r="BQ109" s="15">
        <v>0</v>
      </c>
      <c r="BR109" s="15">
        <v>0</v>
      </c>
      <c r="BS109" s="10"/>
      <c r="BT109" s="10"/>
      <c r="BU109" s="10"/>
      <c r="BV109" s="17"/>
      <c r="BW109" s="4"/>
      <c r="BX109" s="4"/>
      <c r="BY109" s="4"/>
      <c r="BZ109" s="4"/>
      <c r="CA109" s="4"/>
      <c r="CB109" s="4"/>
    </row>
    <row r="110" spans="1:80" s="5" customFormat="1" ht="45" x14ac:dyDescent="0.35">
      <c r="A110" s="105"/>
      <c r="B110" s="54">
        <v>3</v>
      </c>
      <c r="C110" s="26"/>
      <c r="D110" s="26"/>
      <c r="E110" s="68" t="s">
        <v>111</v>
      </c>
      <c r="F110" s="74">
        <v>0</v>
      </c>
      <c r="G110" s="70"/>
      <c r="H110" s="87"/>
      <c r="I110" s="85">
        <f t="shared" si="13"/>
        <v>0</v>
      </c>
      <c r="J110" s="85"/>
      <c r="K110" s="85"/>
      <c r="L110" s="85"/>
      <c r="M110" s="85"/>
      <c r="N110" s="85"/>
      <c r="O110" s="85"/>
      <c r="P110" s="88">
        <f t="shared" si="30"/>
        <v>0</v>
      </c>
      <c r="Q110" s="85">
        <f>+Q116+Q114+Q111</f>
        <v>0</v>
      </c>
      <c r="R110" s="90">
        <f>+R116+R114+R111</f>
        <v>0</v>
      </c>
      <c r="S110" s="90"/>
      <c r="T110" s="90">
        <f t="shared" ref="T110:U110" si="52">+T116+T114+T111</f>
        <v>0</v>
      </c>
      <c r="U110" s="90">
        <f t="shared" si="52"/>
        <v>0</v>
      </c>
      <c r="V110" s="86">
        <f>V111+V114+V116</f>
        <v>0</v>
      </c>
      <c r="W110" s="15">
        <v>0</v>
      </c>
      <c r="X110" s="15">
        <v>0</v>
      </c>
      <c r="Y110" s="15">
        <v>0</v>
      </c>
      <c r="Z110" s="15">
        <v>0</v>
      </c>
      <c r="AA110" s="15">
        <v>0</v>
      </c>
      <c r="AB110" s="15">
        <v>0</v>
      </c>
      <c r="AC110" s="15">
        <v>0</v>
      </c>
      <c r="AD110" s="15">
        <v>0</v>
      </c>
      <c r="AE110" s="15">
        <v>0</v>
      </c>
      <c r="AF110" s="15">
        <v>0</v>
      </c>
      <c r="AG110" s="15">
        <v>0</v>
      </c>
      <c r="AH110" s="15">
        <v>0</v>
      </c>
      <c r="AI110" s="15">
        <v>0</v>
      </c>
      <c r="AJ110" s="15">
        <v>0</v>
      </c>
      <c r="AK110" s="15">
        <v>0</v>
      </c>
      <c r="AL110" s="15">
        <v>0</v>
      </c>
      <c r="AM110" s="15">
        <v>0</v>
      </c>
      <c r="AN110" s="15">
        <v>0</v>
      </c>
      <c r="AO110" s="15">
        <v>0</v>
      </c>
      <c r="AP110" s="15">
        <v>0</v>
      </c>
      <c r="AQ110" s="15">
        <v>0</v>
      </c>
      <c r="AR110" s="15">
        <v>0</v>
      </c>
      <c r="AS110" s="15">
        <v>0</v>
      </c>
      <c r="AT110" s="15">
        <v>0</v>
      </c>
      <c r="AU110" s="15"/>
      <c r="AV110" s="15"/>
      <c r="AW110" s="15"/>
      <c r="AX110" s="15"/>
      <c r="AY110" s="15"/>
      <c r="AZ110" s="15"/>
      <c r="BA110" s="15"/>
      <c r="BB110" s="15"/>
      <c r="BC110" s="15"/>
      <c r="BD110" s="15"/>
      <c r="BE110" s="15"/>
      <c r="BF110" s="15"/>
      <c r="BG110" s="15">
        <v>0</v>
      </c>
      <c r="BH110" s="15">
        <v>0</v>
      </c>
      <c r="BI110" s="15">
        <v>0</v>
      </c>
      <c r="BJ110" s="15">
        <v>0</v>
      </c>
      <c r="BK110" s="15">
        <v>0</v>
      </c>
      <c r="BL110" s="15">
        <v>0</v>
      </c>
      <c r="BM110" s="15">
        <v>0</v>
      </c>
      <c r="BN110" s="15">
        <v>0</v>
      </c>
      <c r="BO110" s="15">
        <v>0</v>
      </c>
      <c r="BP110" s="15">
        <v>0</v>
      </c>
      <c r="BQ110" s="15">
        <v>0</v>
      </c>
      <c r="BR110" s="15">
        <v>0</v>
      </c>
      <c r="BS110" s="10"/>
      <c r="BT110" s="10"/>
      <c r="BU110" s="10"/>
      <c r="BV110" s="17"/>
      <c r="BW110" s="4"/>
      <c r="BX110" s="4"/>
      <c r="BY110" s="4"/>
      <c r="BZ110" s="4"/>
      <c r="CA110" s="4"/>
      <c r="CB110" s="4"/>
    </row>
    <row r="111" spans="1:80" s="4" customFormat="1" ht="15" x14ac:dyDescent="0.35">
      <c r="A111" s="105"/>
      <c r="B111" s="55"/>
      <c r="C111" s="10">
        <v>1</v>
      </c>
      <c r="D111" s="35"/>
      <c r="E111" s="68"/>
      <c r="F111" s="74">
        <v>0</v>
      </c>
      <c r="G111" s="80"/>
      <c r="H111" s="91"/>
      <c r="I111" s="81">
        <f t="shared" si="13"/>
        <v>0</v>
      </c>
      <c r="J111" s="81"/>
      <c r="K111" s="81"/>
      <c r="L111" s="81"/>
      <c r="M111" s="81"/>
      <c r="N111" s="81"/>
      <c r="O111" s="81"/>
      <c r="P111" s="92">
        <f t="shared" si="30"/>
        <v>0</v>
      </c>
      <c r="Q111" s="81">
        <f>SUM(Q112:Q113)</f>
        <v>0</v>
      </c>
      <c r="R111" s="93">
        <f>SUM(R112:R113)</f>
        <v>0</v>
      </c>
      <c r="S111" s="93"/>
      <c r="T111" s="93">
        <f t="shared" ref="T111:U111" si="53">SUM(T112:T113)</f>
        <v>0</v>
      </c>
      <c r="U111" s="93">
        <f t="shared" si="53"/>
        <v>0</v>
      </c>
      <c r="V111" s="84">
        <f>SUM(V112:V113)</f>
        <v>0</v>
      </c>
      <c r="W111" s="15">
        <v>0</v>
      </c>
      <c r="X111" s="15">
        <v>0</v>
      </c>
      <c r="Y111" s="15">
        <v>0</v>
      </c>
      <c r="Z111" s="15">
        <v>0</v>
      </c>
      <c r="AA111" s="15">
        <v>0</v>
      </c>
      <c r="AB111" s="15">
        <v>0</v>
      </c>
      <c r="AC111" s="15">
        <v>0</v>
      </c>
      <c r="AD111" s="15">
        <v>0</v>
      </c>
      <c r="AE111" s="15">
        <v>0</v>
      </c>
      <c r="AF111" s="15">
        <v>0</v>
      </c>
      <c r="AG111" s="15">
        <v>0</v>
      </c>
      <c r="AH111" s="15">
        <v>0</v>
      </c>
      <c r="AI111" s="15">
        <v>0</v>
      </c>
      <c r="AJ111" s="15">
        <v>0</v>
      </c>
      <c r="AK111" s="15">
        <v>0</v>
      </c>
      <c r="AL111" s="15">
        <v>0</v>
      </c>
      <c r="AM111" s="15">
        <v>0</v>
      </c>
      <c r="AN111" s="15">
        <v>0</v>
      </c>
      <c r="AO111" s="15">
        <v>0</v>
      </c>
      <c r="AP111" s="15">
        <v>0</v>
      </c>
      <c r="AQ111" s="15">
        <v>0</v>
      </c>
      <c r="AR111" s="15">
        <v>0</v>
      </c>
      <c r="AS111" s="15">
        <v>0</v>
      </c>
      <c r="AT111" s="15">
        <v>0</v>
      </c>
      <c r="AU111" s="15"/>
      <c r="AV111" s="15"/>
      <c r="AW111" s="15"/>
      <c r="AX111" s="15"/>
      <c r="AY111" s="15"/>
      <c r="AZ111" s="15"/>
      <c r="BA111" s="15"/>
      <c r="BB111" s="15"/>
      <c r="BC111" s="15"/>
      <c r="BD111" s="15"/>
      <c r="BE111" s="15"/>
      <c r="BF111" s="15"/>
      <c r="BG111" s="15">
        <v>0</v>
      </c>
      <c r="BH111" s="15">
        <v>0</v>
      </c>
      <c r="BI111" s="15">
        <v>0</v>
      </c>
      <c r="BJ111" s="15">
        <v>0</v>
      </c>
      <c r="BK111" s="15">
        <v>0</v>
      </c>
      <c r="BL111" s="15">
        <v>0</v>
      </c>
      <c r="BM111" s="15">
        <v>0</v>
      </c>
      <c r="BN111" s="15">
        <v>0</v>
      </c>
      <c r="BO111" s="15">
        <v>0</v>
      </c>
      <c r="BP111" s="15">
        <v>0</v>
      </c>
      <c r="BQ111" s="15">
        <v>0</v>
      </c>
      <c r="BR111" s="15">
        <v>0</v>
      </c>
      <c r="BS111" s="10"/>
      <c r="BT111" s="10"/>
      <c r="BU111" s="10"/>
      <c r="BV111" s="17"/>
    </row>
    <row r="112" spans="1:80" s="4" customFormat="1" ht="15" customHeight="1" x14ac:dyDescent="0.35">
      <c r="A112" s="105"/>
      <c r="B112" s="55"/>
      <c r="C112" s="10">
        <v>2</v>
      </c>
      <c r="D112" s="35"/>
      <c r="E112" s="68"/>
      <c r="F112" s="74">
        <v>0</v>
      </c>
      <c r="G112" s="75"/>
      <c r="H112" s="95"/>
      <c r="I112" s="76">
        <f t="shared" si="13"/>
        <v>0</v>
      </c>
      <c r="J112" s="96"/>
      <c r="K112" s="96"/>
      <c r="L112" s="96"/>
      <c r="M112" s="96"/>
      <c r="N112" s="96"/>
      <c r="O112" s="96"/>
      <c r="P112" s="97">
        <f t="shared" si="30"/>
        <v>0</v>
      </c>
      <c r="Q112" s="76">
        <f t="shared" ref="Q112:Q113" si="54">G112*I112</f>
        <v>0</v>
      </c>
      <c r="R112" s="98">
        <v>0</v>
      </c>
      <c r="S112" s="98"/>
      <c r="T112" s="98">
        <v>0</v>
      </c>
      <c r="U112" s="98">
        <v>0</v>
      </c>
      <c r="V112" s="78">
        <f t="shared" ref="V112:V113" si="55">SUM(R112:U112)</f>
        <v>0</v>
      </c>
      <c r="W112" s="15">
        <v>0</v>
      </c>
      <c r="X112" s="15">
        <v>0</v>
      </c>
      <c r="Y112" s="15">
        <v>0</v>
      </c>
      <c r="Z112" s="15">
        <v>0</v>
      </c>
      <c r="AA112" s="15">
        <v>0</v>
      </c>
      <c r="AB112" s="15">
        <v>0</v>
      </c>
      <c r="AC112" s="15">
        <v>0</v>
      </c>
      <c r="AD112" s="15">
        <v>0</v>
      </c>
      <c r="AE112" s="15">
        <v>0</v>
      </c>
      <c r="AF112" s="15">
        <v>0</v>
      </c>
      <c r="AG112" s="15">
        <v>0</v>
      </c>
      <c r="AH112" s="15">
        <v>0</v>
      </c>
      <c r="AI112" s="15">
        <v>0</v>
      </c>
      <c r="AJ112" s="15">
        <v>0</v>
      </c>
      <c r="AK112" s="15">
        <v>0</v>
      </c>
      <c r="AL112" s="15">
        <v>0</v>
      </c>
      <c r="AM112" s="15">
        <v>0</v>
      </c>
      <c r="AN112" s="15">
        <v>0</v>
      </c>
      <c r="AO112" s="15">
        <v>0</v>
      </c>
      <c r="AP112" s="15">
        <v>0</v>
      </c>
      <c r="AQ112" s="15">
        <v>0</v>
      </c>
      <c r="AR112" s="15">
        <v>0</v>
      </c>
      <c r="AS112" s="15">
        <v>0</v>
      </c>
      <c r="AT112" s="15">
        <v>0</v>
      </c>
      <c r="AU112" s="15"/>
      <c r="AV112" s="15"/>
      <c r="AW112" s="15"/>
      <c r="AX112" s="15"/>
      <c r="AY112" s="15"/>
      <c r="AZ112" s="15"/>
      <c r="BA112" s="15"/>
      <c r="BB112" s="15"/>
      <c r="BC112" s="15"/>
      <c r="BD112" s="15"/>
      <c r="BE112" s="15"/>
      <c r="BF112" s="15"/>
      <c r="BG112" s="15">
        <v>0</v>
      </c>
      <c r="BH112" s="15">
        <v>0</v>
      </c>
      <c r="BI112" s="15">
        <v>0</v>
      </c>
      <c r="BJ112" s="15">
        <v>0</v>
      </c>
      <c r="BK112" s="15">
        <v>0</v>
      </c>
      <c r="BL112" s="15">
        <v>0</v>
      </c>
      <c r="BM112" s="15">
        <v>0</v>
      </c>
      <c r="BN112" s="15">
        <v>0</v>
      </c>
      <c r="BO112" s="15">
        <v>0</v>
      </c>
      <c r="BP112" s="15">
        <v>0</v>
      </c>
      <c r="BQ112" s="15">
        <v>0</v>
      </c>
      <c r="BR112" s="15">
        <v>0</v>
      </c>
      <c r="BS112" s="10"/>
      <c r="BT112" s="10"/>
      <c r="BU112" s="10"/>
      <c r="BV112" s="17"/>
    </row>
    <row r="113" spans="1:80" s="4" customFormat="1" ht="15" x14ac:dyDescent="0.35">
      <c r="A113" s="105"/>
      <c r="B113" s="55"/>
      <c r="C113" s="10">
        <v>3</v>
      </c>
      <c r="D113" s="35"/>
      <c r="E113" s="68"/>
      <c r="F113" s="74">
        <v>0</v>
      </c>
      <c r="G113" s="75"/>
      <c r="H113" s="95"/>
      <c r="I113" s="76">
        <f t="shared" si="13"/>
        <v>0</v>
      </c>
      <c r="J113" s="96"/>
      <c r="K113" s="96"/>
      <c r="L113" s="96"/>
      <c r="M113" s="96"/>
      <c r="N113" s="96"/>
      <c r="O113" s="96"/>
      <c r="P113" s="97">
        <f t="shared" si="30"/>
        <v>0</v>
      </c>
      <c r="Q113" s="76">
        <f t="shared" si="54"/>
        <v>0</v>
      </c>
      <c r="R113" s="98">
        <v>0</v>
      </c>
      <c r="S113" s="98"/>
      <c r="T113" s="98">
        <v>0</v>
      </c>
      <c r="U113" s="98">
        <v>0</v>
      </c>
      <c r="V113" s="78">
        <f t="shared" si="55"/>
        <v>0</v>
      </c>
      <c r="W113" s="15">
        <v>0</v>
      </c>
      <c r="X113" s="15">
        <v>0</v>
      </c>
      <c r="Y113" s="15">
        <v>0</v>
      </c>
      <c r="Z113" s="15">
        <v>0</v>
      </c>
      <c r="AA113" s="15">
        <v>0</v>
      </c>
      <c r="AB113" s="15">
        <v>0</v>
      </c>
      <c r="AC113" s="15">
        <v>0</v>
      </c>
      <c r="AD113" s="15">
        <v>0</v>
      </c>
      <c r="AE113" s="15">
        <v>0</v>
      </c>
      <c r="AF113" s="15">
        <v>0</v>
      </c>
      <c r="AG113" s="15">
        <v>0</v>
      </c>
      <c r="AH113" s="15">
        <v>0</v>
      </c>
      <c r="AI113" s="15">
        <v>0</v>
      </c>
      <c r="AJ113" s="15">
        <v>0</v>
      </c>
      <c r="AK113" s="15">
        <v>0</v>
      </c>
      <c r="AL113" s="15">
        <v>0</v>
      </c>
      <c r="AM113" s="15">
        <v>0</v>
      </c>
      <c r="AN113" s="15">
        <v>0</v>
      </c>
      <c r="AO113" s="15">
        <v>0</v>
      </c>
      <c r="AP113" s="15">
        <v>0</v>
      </c>
      <c r="AQ113" s="15">
        <v>0</v>
      </c>
      <c r="AR113" s="15">
        <v>0</v>
      </c>
      <c r="AS113" s="15">
        <v>0</v>
      </c>
      <c r="AT113" s="15">
        <v>0</v>
      </c>
      <c r="AU113" s="15"/>
      <c r="AV113" s="15"/>
      <c r="AW113" s="15"/>
      <c r="AX113" s="15"/>
      <c r="AY113" s="15"/>
      <c r="AZ113" s="15"/>
      <c r="BA113" s="15"/>
      <c r="BB113" s="15"/>
      <c r="BC113" s="15"/>
      <c r="BD113" s="15"/>
      <c r="BE113" s="15"/>
      <c r="BF113" s="15"/>
      <c r="BG113" s="15">
        <v>0</v>
      </c>
      <c r="BH113" s="15">
        <v>0</v>
      </c>
      <c r="BI113" s="15">
        <v>0</v>
      </c>
      <c r="BJ113" s="15">
        <v>0</v>
      </c>
      <c r="BK113" s="15">
        <v>0</v>
      </c>
      <c r="BL113" s="15">
        <v>0</v>
      </c>
      <c r="BM113" s="15">
        <v>0</v>
      </c>
      <c r="BN113" s="15">
        <v>0</v>
      </c>
      <c r="BO113" s="15">
        <v>0</v>
      </c>
      <c r="BP113" s="15">
        <v>0</v>
      </c>
      <c r="BQ113" s="15">
        <v>0</v>
      </c>
      <c r="BR113" s="15">
        <v>0</v>
      </c>
      <c r="BS113" s="10"/>
      <c r="BT113" s="10"/>
      <c r="BU113" s="10"/>
      <c r="BV113" s="17"/>
    </row>
    <row r="114" spans="1:80" s="4" customFormat="1" ht="15" customHeight="1" x14ac:dyDescent="0.35">
      <c r="A114" s="105"/>
      <c r="B114" s="55"/>
      <c r="C114" s="35">
        <v>4</v>
      </c>
      <c r="D114" s="35"/>
      <c r="E114" s="68"/>
      <c r="F114" s="74">
        <v>0</v>
      </c>
      <c r="G114" s="80"/>
      <c r="H114" s="91"/>
      <c r="I114" s="81">
        <f t="shared" si="13"/>
        <v>0</v>
      </c>
      <c r="J114" s="81"/>
      <c r="K114" s="81"/>
      <c r="L114" s="81"/>
      <c r="M114" s="81"/>
      <c r="N114" s="81"/>
      <c r="O114" s="81"/>
      <c r="P114" s="92">
        <f t="shared" si="30"/>
        <v>0</v>
      </c>
      <c r="Q114" s="81">
        <f>+Q115</f>
        <v>0</v>
      </c>
      <c r="R114" s="94">
        <f>SUM(R115)</f>
        <v>0</v>
      </c>
      <c r="S114" s="94"/>
      <c r="T114" s="94">
        <f t="shared" ref="T114:U114" si="56">SUM(T115)</f>
        <v>0</v>
      </c>
      <c r="U114" s="94">
        <f t="shared" si="56"/>
        <v>0</v>
      </c>
      <c r="V114" s="84">
        <f>V115</f>
        <v>0</v>
      </c>
      <c r="W114" s="15">
        <v>0</v>
      </c>
      <c r="X114" s="15">
        <v>0</v>
      </c>
      <c r="Y114" s="15">
        <v>0</v>
      </c>
      <c r="Z114" s="15">
        <v>0</v>
      </c>
      <c r="AA114" s="15">
        <v>0</v>
      </c>
      <c r="AB114" s="15">
        <v>0</v>
      </c>
      <c r="AC114" s="15">
        <v>0</v>
      </c>
      <c r="AD114" s="15">
        <v>0</v>
      </c>
      <c r="AE114" s="15">
        <v>0</v>
      </c>
      <c r="AF114" s="15">
        <v>0</v>
      </c>
      <c r="AG114" s="15">
        <v>0</v>
      </c>
      <c r="AH114" s="15">
        <v>0</v>
      </c>
      <c r="AI114" s="15">
        <v>0</v>
      </c>
      <c r="AJ114" s="15">
        <v>0</v>
      </c>
      <c r="AK114" s="15">
        <v>0</v>
      </c>
      <c r="AL114" s="15">
        <v>0</v>
      </c>
      <c r="AM114" s="15">
        <v>0</v>
      </c>
      <c r="AN114" s="15">
        <v>0</v>
      </c>
      <c r="AO114" s="15">
        <v>0</v>
      </c>
      <c r="AP114" s="15">
        <v>0</v>
      </c>
      <c r="AQ114" s="15">
        <v>0</v>
      </c>
      <c r="AR114" s="15">
        <v>0</v>
      </c>
      <c r="AS114" s="15">
        <v>0</v>
      </c>
      <c r="AT114" s="15">
        <v>0</v>
      </c>
      <c r="AU114" s="15"/>
      <c r="AV114" s="15"/>
      <c r="AW114" s="15"/>
      <c r="AX114" s="15"/>
      <c r="AY114" s="15"/>
      <c r="AZ114" s="15"/>
      <c r="BA114" s="15"/>
      <c r="BB114" s="15"/>
      <c r="BC114" s="15"/>
      <c r="BD114" s="15"/>
      <c r="BE114" s="15"/>
      <c r="BF114" s="15"/>
      <c r="BG114" s="15">
        <v>0</v>
      </c>
      <c r="BH114" s="15">
        <v>0</v>
      </c>
      <c r="BI114" s="15">
        <v>0</v>
      </c>
      <c r="BJ114" s="15">
        <v>0</v>
      </c>
      <c r="BK114" s="15">
        <v>0</v>
      </c>
      <c r="BL114" s="15">
        <v>0</v>
      </c>
      <c r="BM114" s="15">
        <v>0</v>
      </c>
      <c r="BN114" s="15">
        <v>0</v>
      </c>
      <c r="BO114" s="15">
        <v>0</v>
      </c>
      <c r="BP114" s="15">
        <v>0</v>
      </c>
      <c r="BQ114" s="15">
        <v>0</v>
      </c>
      <c r="BR114" s="15">
        <v>0</v>
      </c>
      <c r="BS114" s="10"/>
      <c r="BT114" s="10"/>
      <c r="BU114" s="10"/>
      <c r="BV114" s="17"/>
    </row>
    <row r="115" spans="1:80" s="4" customFormat="1" ht="15" customHeight="1" x14ac:dyDescent="0.35">
      <c r="A115" s="105"/>
      <c r="B115" s="55"/>
      <c r="C115" s="35">
        <v>5</v>
      </c>
      <c r="D115" s="35"/>
      <c r="E115" s="68"/>
      <c r="F115" s="74">
        <v>0</v>
      </c>
      <c r="G115" s="75"/>
      <c r="H115" s="95"/>
      <c r="I115" s="76">
        <f t="shared" si="13"/>
        <v>0</v>
      </c>
      <c r="J115" s="96"/>
      <c r="K115" s="96"/>
      <c r="L115" s="96"/>
      <c r="M115" s="96"/>
      <c r="N115" s="96"/>
      <c r="O115" s="96"/>
      <c r="P115" s="97">
        <f t="shared" si="30"/>
        <v>0</v>
      </c>
      <c r="Q115" s="76">
        <f t="shared" ref="Q115" si="57">G115*I115</f>
        <v>0</v>
      </c>
      <c r="R115" s="98">
        <v>0</v>
      </c>
      <c r="S115" s="98"/>
      <c r="T115" s="98">
        <v>0</v>
      </c>
      <c r="U115" s="98">
        <v>0</v>
      </c>
      <c r="V115" s="78">
        <f t="shared" ref="V115" si="58">SUM(R115:U115)</f>
        <v>0</v>
      </c>
      <c r="W115" s="15">
        <v>0</v>
      </c>
      <c r="X115" s="15">
        <v>0</v>
      </c>
      <c r="Y115" s="15">
        <v>0</v>
      </c>
      <c r="Z115" s="15">
        <v>0</v>
      </c>
      <c r="AA115" s="15">
        <v>0</v>
      </c>
      <c r="AB115" s="15">
        <v>0</v>
      </c>
      <c r="AC115" s="15">
        <v>0</v>
      </c>
      <c r="AD115" s="15">
        <v>0</v>
      </c>
      <c r="AE115" s="15">
        <v>0</v>
      </c>
      <c r="AF115" s="15">
        <v>0</v>
      </c>
      <c r="AG115" s="15">
        <v>0</v>
      </c>
      <c r="AH115" s="15">
        <v>0</v>
      </c>
      <c r="AI115" s="15">
        <v>0</v>
      </c>
      <c r="AJ115" s="15">
        <v>0</v>
      </c>
      <c r="AK115" s="15">
        <v>0</v>
      </c>
      <c r="AL115" s="15">
        <v>0</v>
      </c>
      <c r="AM115" s="15">
        <v>0</v>
      </c>
      <c r="AN115" s="15">
        <v>0</v>
      </c>
      <c r="AO115" s="15">
        <v>0</v>
      </c>
      <c r="AP115" s="15">
        <v>0</v>
      </c>
      <c r="AQ115" s="15">
        <v>0</v>
      </c>
      <c r="AR115" s="15">
        <v>0</v>
      </c>
      <c r="AS115" s="15">
        <v>0</v>
      </c>
      <c r="AT115" s="15">
        <v>0</v>
      </c>
      <c r="AU115" s="15"/>
      <c r="AV115" s="15"/>
      <c r="AW115" s="15"/>
      <c r="AX115" s="15"/>
      <c r="AY115" s="15"/>
      <c r="AZ115" s="15"/>
      <c r="BA115" s="15"/>
      <c r="BB115" s="15"/>
      <c r="BC115" s="15"/>
      <c r="BD115" s="15"/>
      <c r="BE115" s="15"/>
      <c r="BF115" s="15"/>
      <c r="BG115" s="15">
        <v>0</v>
      </c>
      <c r="BH115" s="15">
        <v>0</v>
      </c>
      <c r="BI115" s="15">
        <v>0</v>
      </c>
      <c r="BJ115" s="15">
        <v>0</v>
      </c>
      <c r="BK115" s="15">
        <v>0</v>
      </c>
      <c r="BL115" s="15">
        <v>0</v>
      </c>
      <c r="BM115" s="15">
        <v>0</v>
      </c>
      <c r="BN115" s="15">
        <v>0</v>
      </c>
      <c r="BO115" s="15">
        <v>0</v>
      </c>
      <c r="BP115" s="15">
        <v>0</v>
      </c>
      <c r="BQ115" s="15">
        <v>0</v>
      </c>
      <c r="BR115" s="15">
        <v>0</v>
      </c>
      <c r="BS115" s="10"/>
      <c r="BT115" s="10"/>
      <c r="BU115" s="10"/>
      <c r="BV115" s="17"/>
    </row>
    <row r="116" spans="1:80" s="23" customFormat="1" ht="15" x14ac:dyDescent="0.35">
      <c r="A116" s="105"/>
      <c r="B116" s="55"/>
      <c r="C116" s="35">
        <v>6</v>
      </c>
      <c r="D116" s="35"/>
      <c r="E116" s="68"/>
      <c r="F116" s="74">
        <v>0</v>
      </c>
      <c r="G116" s="80"/>
      <c r="H116" s="91"/>
      <c r="I116" s="81">
        <f t="shared" si="13"/>
        <v>0</v>
      </c>
      <c r="J116" s="81"/>
      <c r="K116" s="81"/>
      <c r="L116" s="81"/>
      <c r="M116" s="81"/>
      <c r="N116" s="81"/>
      <c r="O116" s="81"/>
      <c r="P116" s="92">
        <f t="shared" si="30"/>
        <v>0</v>
      </c>
      <c r="Q116" s="81">
        <f>+Q117</f>
        <v>0</v>
      </c>
      <c r="R116" s="94">
        <f>SUM(R117)</f>
        <v>0</v>
      </c>
      <c r="S116" s="94"/>
      <c r="T116" s="94">
        <f t="shared" ref="T116:U116" si="59">SUM(T117)</f>
        <v>0</v>
      </c>
      <c r="U116" s="94">
        <f t="shared" si="59"/>
        <v>0</v>
      </c>
      <c r="V116" s="84">
        <f>V117</f>
        <v>0</v>
      </c>
      <c r="W116" s="15">
        <v>0</v>
      </c>
      <c r="X116" s="15">
        <v>0</v>
      </c>
      <c r="Y116" s="15">
        <v>0</v>
      </c>
      <c r="Z116" s="15">
        <v>0</v>
      </c>
      <c r="AA116" s="15">
        <v>0</v>
      </c>
      <c r="AB116" s="15">
        <v>0</v>
      </c>
      <c r="AC116" s="15">
        <v>0</v>
      </c>
      <c r="AD116" s="15">
        <v>0</v>
      </c>
      <c r="AE116" s="15">
        <v>0</v>
      </c>
      <c r="AF116" s="15">
        <v>0</v>
      </c>
      <c r="AG116" s="15">
        <v>0</v>
      </c>
      <c r="AH116" s="15">
        <v>0</v>
      </c>
      <c r="AI116" s="15">
        <v>0</v>
      </c>
      <c r="AJ116" s="15">
        <v>0</v>
      </c>
      <c r="AK116" s="15">
        <v>0</v>
      </c>
      <c r="AL116" s="15">
        <v>0</v>
      </c>
      <c r="AM116" s="15">
        <v>0</v>
      </c>
      <c r="AN116" s="15">
        <v>0</v>
      </c>
      <c r="AO116" s="15">
        <v>0</v>
      </c>
      <c r="AP116" s="15">
        <v>0</v>
      </c>
      <c r="AQ116" s="15">
        <v>0</v>
      </c>
      <c r="AR116" s="15">
        <v>0</v>
      </c>
      <c r="AS116" s="15">
        <v>0</v>
      </c>
      <c r="AT116" s="15">
        <v>0</v>
      </c>
      <c r="AU116" s="15"/>
      <c r="AV116" s="15"/>
      <c r="AW116" s="15"/>
      <c r="AX116" s="15"/>
      <c r="AY116" s="15"/>
      <c r="AZ116" s="15"/>
      <c r="BA116" s="15"/>
      <c r="BB116" s="15"/>
      <c r="BC116" s="15"/>
      <c r="BD116" s="15"/>
      <c r="BE116" s="15"/>
      <c r="BF116" s="15"/>
      <c r="BG116" s="15">
        <v>0</v>
      </c>
      <c r="BH116" s="15">
        <v>0</v>
      </c>
      <c r="BI116" s="15">
        <v>0</v>
      </c>
      <c r="BJ116" s="15">
        <v>0</v>
      </c>
      <c r="BK116" s="15">
        <v>0</v>
      </c>
      <c r="BL116" s="15">
        <v>0</v>
      </c>
      <c r="BM116" s="15">
        <v>0</v>
      </c>
      <c r="BN116" s="15">
        <v>0</v>
      </c>
      <c r="BO116" s="15">
        <v>0</v>
      </c>
      <c r="BP116" s="15">
        <v>0</v>
      </c>
      <c r="BQ116" s="15">
        <v>0</v>
      </c>
      <c r="BR116" s="15">
        <v>0</v>
      </c>
      <c r="BS116" s="10"/>
      <c r="BT116" s="10"/>
      <c r="BU116" s="10"/>
      <c r="BV116" s="17"/>
      <c r="BW116" s="4"/>
      <c r="BX116" s="4"/>
      <c r="BY116" s="4"/>
      <c r="BZ116" s="4"/>
      <c r="CA116" s="4"/>
      <c r="CB116" s="4"/>
    </row>
    <row r="117" spans="1:80" s="4" customFormat="1" ht="15" x14ac:dyDescent="0.35">
      <c r="A117" s="105"/>
      <c r="B117" s="55"/>
      <c r="C117" s="15">
        <v>7</v>
      </c>
      <c r="D117" s="35"/>
      <c r="E117" s="68"/>
      <c r="F117" s="74">
        <v>0</v>
      </c>
      <c r="G117" s="75"/>
      <c r="H117" s="95"/>
      <c r="I117" s="76">
        <f t="shared" si="13"/>
        <v>0</v>
      </c>
      <c r="J117" s="96"/>
      <c r="K117" s="96"/>
      <c r="L117" s="96"/>
      <c r="M117" s="96"/>
      <c r="N117" s="96"/>
      <c r="O117" s="96"/>
      <c r="P117" s="97">
        <f t="shared" si="30"/>
        <v>0</v>
      </c>
      <c r="Q117" s="76">
        <f t="shared" ref="Q117" si="60">G117*I117</f>
        <v>0</v>
      </c>
      <c r="R117" s="98">
        <v>0</v>
      </c>
      <c r="S117" s="98"/>
      <c r="T117" s="98">
        <v>0</v>
      </c>
      <c r="U117" s="98">
        <v>0</v>
      </c>
      <c r="V117" s="78">
        <f t="shared" ref="V117" si="61">SUM(R117:U117)</f>
        <v>0</v>
      </c>
      <c r="W117" s="15">
        <v>0</v>
      </c>
      <c r="X117" s="15">
        <v>0</v>
      </c>
      <c r="Y117" s="15">
        <v>0</v>
      </c>
      <c r="Z117" s="15">
        <v>0</v>
      </c>
      <c r="AA117" s="15">
        <v>0</v>
      </c>
      <c r="AB117" s="15">
        <v>0</v>
      </c>
      <c r="AC117" s="15">
        <v>0</v>
      </c>
      <c r="AD117" s="15">
        <v>0</v>
      </c>
      <c r="AE117" s="15">
        <v>0</v>
      </c>
      <c r="AF117" s="15">
        <v>0</v>
      </c>
      <c r="AG117" s="15">
        <v>0</v>
      </c>
      <c r="AH117" s="15">
        <v>0</v>
      </c>
      <c r="AI117" s="15">
        <v>0</v>
      </c>
      <c r="AJ117" s="15">
        <v>0</v>
      </c>
      <c r="AK117" s="15">
        <v>0</v>
      </c>
      <c r="AL117" s="15">
        <v>0</v>
      </c>
      <c r="AM117" s="15">
        <v>0</v>
      </c>
      <c r="AN117" s="15">
        <v>0</v>
      </c>
      <c r="AO117" s="15">
        <v>0</v>
      </c>
      <c r="AP117" s="15">
        <v>0</v>
      </c>
      <c r="AQ117" s="15">
        <v>0</v>
      </c>
      <c r="AR117" s="15">
        <v>0</v>
      </c>
      <c r="AS117" s="15">
        <v>0</v>
      </c>
      <c r="AT117" s="15">
        <v>0</v>
      </c>
      <c r="AU117" s="15"/>
      <c r="AV117" s="15"/>
      <c r="AW117" s="15"/>
      <c r="AX117" s="15"/>
      <c r="AY117" s="15"/>
      <c r="AZ117" s="15"/>
      <c r="BA117" s="15"/>
      <c r="BB117" s="15"/>
      <c r="BC117" s="15"/>
      <c r="BD117" s="15"/>
      <c r="BE117" s="15"/>
      <c r="BF117" s="15"/>
      <c r="BG117" s="15">
        <v>0</v>
      </c>
      <c r="BH117" s="15">
        <v>0</v>
      </c>
      <c r="BI117" s="15">
        <v>0</v>
      </c>
      <c r="BJ117" s="15">
        <v>0</v>
      </c>
      <c r="BK117" s="15">
        <v>0</v>
      </c>
      <c r="BL117" s="15">
        <v>0</v>
      </c>
      <c r="BM117" s="15">
        <v>0</v>
      </c>
      <c r="BN117" s="15">
        <v>0</v>
      </c>
      <c r="BO117" s="15">
        <v>0</v>
      </c>
      <c r="BP117" s="15">
        <v>0</v>
      </c>
      <c r="BQ117" s="15">
        <v>0</v>
      </c>
      <c r="BR117" s="15">
        <v>0</v>
      </c>
      <c r="BS117" s="10"/>
      <c r="BT117" s="10"/>
      <c r="BU117" s="10"/>
      <c r="BV117" s="17"/>
    </row>
    <row r="118" spans="1:80" s="5" customFormat="1" ht="75" x14ac:dyDescent="0.35">
      <c r="A118" s="105"/>
      <c r="B118" s="54">
        <v>4</v>
      </c>
      <c r="C118" s="44"/>
      <c r="D118" s="26"/>
      <c r="E118" s="109" t="s">
        <v>112</v>
      </c>
      <c r="F118" s="74">
        <v>0</v>
      </c>
      <c r="G118" s="70"/>
      <c r="H118" s="87"/>
      <c r="I118" s="85">
        <f t="shared" si="13"/>
        <v>0</v>
      </c>
      <c r="J118" s="85"/>
      <c r="K118" s="85"/>
      <c r="L118" s="85"/>
      <c r="M118" s="85"/>
      <c r="N118" s="85"/>
      <c r="O118" s="85"/>
      <c r="P118" s="88">
        <f t="shared" si="30"/>
        <v>0</v>
      </c>
      <c r="Q118" s="85">
        <f>+Q119+Q121</f>
        <v>0</v>
      </c>
      <c r="R118" s="90">
        <f>+R119+R121</f>
        <v>0</v>
      </c>
      <c r="S118" s="90"/>
      <c r="T118" s="90">
        <f t="shared" ref="T118:U118" si="62">+T119+T121</f>
        <v>0</v>
      </c>
      <c r="U118" s="90">
        <f t="shared" si="62"/>
        <v>0</v>
      </c>
      <c r="V118" s="86">
        <f>V119+V121</f>
        <v>0</v>
      </c>
      <c r="W118" s="15">
        <v>0</v>
      </c>
      <c r="X118" s="15">
        <v>0</v>
      </c>
      <c r="Y118" s="15">
        <v>0</v>
      </c>
      <c r="Z118" s="15">
        <v>0</v>
      </c>
      <c r="AA118" s="15">
        <v>0</v>
      </c>
      <c r="AB118" s="15">
        <v>0</v>
      </c>
      <c r="AC118" s="15">
        <v>0</v>
      </c>
      <c r="AD118" s="15">
        <v>0</v>
      </c>
      <c r="AE118" s="15">
        <v>0</v>
      </c>
      <c r="AF118" s="15">
        <v>0</v>
      </c>
      <c r="AG118" s="15">
        <v>0</v>
      </c>
      <c r="AH118" s="15">
        <v>0</v>
      </c>
      <c r="AI118" s="15">
        <v>0</v>
      </c>
      <c r="AJ118" s="15">
        <v>0</v>
      </c>
      <c r="AK118" s="15">
        <v>0</v>
      </c>
      <c r="AL118" s="15">
        <v>0</v>
      </c>
      <c r="AM118" s="15">
        <v>0</v>
      </c>
      <c r="AN118" s="15">
        <v>0</v>
      </c>
      <c r="AO118" s="15">
        <v>0</v>
      </c>
      <c r="AP118" s="15">
        <v>0</v>
      </c>
      <c r="AQ118" s="15">
        <v>0</v>
      </c>
      <c r="AR118" s="15">
        <v>0</v>
      </c>
      <c r="AS118" s="15">
        <v>0</v>
      </c>
      <c r="AT118" s="15">
        <v>0</v>
      </c>
      <c r="AU118" s="15"/>
      <c r="AV118" s="15"/>
      <c r="AW118" s="15"/>
      <c r="AX118" s="15"/>
      <c r="AY118" s="15"/>
      <c r="AZ118" s="15"/>
      <c r="BA118" s="15"/>
      <c r="BB118" s="15"/>
      <c r="BC118" s="15"/>
      <c r="BD118" s="15"/>
      <c r="BE118" s="15"/>
      <c r="BF118" s="15"/>
      <c r="BG118" s="15">
        <v>0</v>
      </c>
      <c r="BH118" s="15">
        <v>0</v>
      </c>
      <c r="BI118" s="15">
        <v>0</v>
      </c>
      <c r="BJ118" s="15">
        <v>0</v>
      </c>
      <c r="BK118" s="15">
        <v>0</v>
      </c>
      <c r="BL118" s="15">
        <v>0</v>
      </c>
      <c r="BM118" s="15">
        <v>0</v>
      </c>
      <c r="BN118" s="15">
        <v>0</v>
      </c>
      <c r="BO118" s="15">
        <v>0</v>
      </c>
      <c r="BP118" s="15">
        <v>0</v>
      </c>
      <c r="BQ118" s="15">
        <v>0</v>
      </c>
      <c r="BR118" s="15">
        <v>0</v>
      </c>
      <c r="BS118" s="10"/>
      <c r="BT118" s="10"/>
      <c r="BU118" s="10"/>
      <c r="BV118" s="17"/>
      <c r="BW118" s="4"/>
      <c r="BX118" s="4"/>
      <c r="BY118" s="4"/>
      <c r="BZ118" s="4"/>
      <c r="CA118" s="4"/>
      <c r="CB118" s="4"/>
    </row>
    <row r="119" spans="1:80" s="5" customFormat="1" ht="15" customHeight="1" x14ac:dyDescent="0.35">
      <c r="A119" s="105"/>
      <c r="B119" s="55"/>
      <c r="C119" s="45">
        <v>1</v>
      </c>
      <c r="D119" s="35"/>
      <c r="E119" s="68"/>
      <c r="F119" s="74">
        <v>0</v>
      </c>
      <c r="G119" s="80"/>
      <c r="H119" s="91"/>
      <c r="I119" s="81">
        <f t="shared" si="13"/>
        <v>0</v>
      </c>
      <c r="J119" s="81"/>
      <c r="K119" s="81"/>
      <c r="L119" s="81"/>
      <c r="M119" s="81"/>
      <c r="N119" s="81"/>
      <c r="O119" s="81"/>
      <c r="P119" s="92">
        <f t="shared" si="30"/>
        <v>0</v>
      </c>
      <c r="Q119" s="81">
        <f>+Q120</f>
        <v>0</v>
      </c>
      <c r="R119" s="93">
        <f>R120</f>
        <v>0</v>
      </c>
      <c r="S119" s="93"/>
      <c r="T119" s="93">
        <f t="shared" ref="T119:U119" si="63">T120</f>
        <v>0</v>
      </c>
      <c r="U119" s="93">
        <f t="shared" si="63"/>
        <v>0</v>
      </c>
      <c r="V119" s="84">
        <f>V120</f>
        <v>0</v>
      </c>
      <c r="W119" s="15">
        <v>0</v>
      </c>
      <c r="X119" s="15">
        <v>0</v>
      </c>
      <c r="Y119" s="15">
        <v>0</v>
      </c>
      <c r="Z119" s="15">
        <v>0</v>
      </c>
      <c r="AA119" s="15">
        <v>0</v>
      </c>
      <c r="AB119" s="15">
        <v>0</v>
      </c>
      <c r="AC119" s="15">
        <v>0</v>
      </c>
      <c r="AD119" s="15">
        <v>0</v>
      </c>
      <c r="AE119" s="15">
        <v>0</v>
      </c>
      <c r="AF119" s="15">
        <v>0</v>
      </c>
      <c r="AG119" s="15">
        <v>0</v>
      </c>
      <c r="AH119" s="15">
        <v>0</v>
      </c>
      <c r="AI119" s="15">
        <v>0</v>
      </c>
      <c r="AJ119" s="15">
        <v>0</v>
      </c>
      <c r="AK119" s="15">
        <v>0</v>
      </c>
      <c r="AL119" s="15">
        <v>0</v>
      </c>
      <c r="AM119" s="15">
        <v>0</v>
      </c>
      <c r="AN119" s="15">
        <v>0</v>
      </c>
      <c r="AO119" s="15">
        <v>0</v>
      </c>
      <c r="AP119" s="15">
        <v>0</v>
      </c>
      <c r="AQ119" s="15">
        <v>0</v>
      </c>
      <c r="AR119" s="15">
        <v>0</v>
      </c>
      <c r="AS119" s="15">
        <v>0</v>
      </c>
      <c r="AT119" s="15">
        <v>0</v>
      </c>
      <c r="AU119" s="15"/>
      <c r="AV119" s="15"/>
      <c r="AW119" s="15"/>
      <c r="AX119" s="15"/>
      <c r="AY119" s="15"/>
      <c r="AZ119" s="15"/>
      <c r="BA119" s="15"/>
      <c r="BB119" s="15"/>
      <c r="BC119" s="15"/>
      <c r="BD119" s="15"/>
      <c r="BE119" s="15"/>
      <c r="BF119" s="15"/>
      <c r="BG119" s="15">
        <v>0</v>
      </c>
      <c r="BH119" s="15">
        <v>0</v>
      </c>
      <c r="BI119" s="15">
        <v>0</v>
      </c>
      <c r="BJ119" s="15">
        <v>0</v>
      </c>
      <c r="BK119" s="15">
        <v>0</v>
      </c>
      <c r="BL119" s="15">
        <v>0</v>
      </c>
      <c r="BM119" s="15">
        <v>0</v>
      </c>
      <c r="BN119" s="15">
        <v>0</v>
      </c>
      <c r="BO119" s="15">
        <v>0</v>
      </c>
      <c r="BP119" s="15">
        <v>0</v>
      </c>
      <c r="BQ119" s="15">
        <v>0</v>
      </c>
      <c r="BR119" s="15">
        <v>0</v>
      </c>
      <c r="BS119" s="10"/>
      <c r="BT119" s="10"/>
      <c r="BU119" s="10"/>
      <c r="BV119" s="17"/>
      <c r="BW119" s="4"/>
      <c r="BX119" s="4"/>
      <c r="BY119" s="4"/>
      <c r="BZ119" s="4"/>
      <c r="CA119" s="4"/>
      <c r="CB119" s="4"/>
    </row>
    <row r="120" spans="1:80" s="5" customFormat="1" ht="15" customHeight="1" x14ac:dyDescent="0.35">
      <c r="A120" s="105"/>
      <c r="B120" s="55"/>
      <c r="C120" s="45">
        <v>2</v>
      </c>
      <c r="D120" s="35"/>
      <c r="E120" s="68"/>
      <c r="F120" s="74">
        <v>0</v>
      </c>
      <c r="G120" s="75"/>
      <c r="H120" s="95"/>
      <c r="I120" s="76">
        <f t="shared" si="13"/>
        <v>0</v>
      </c>
      <c r="J120" s="76"/>
      <c r="K120" s="76"/>
      <c r="L120" s="76"/>
      <c r="M120" s="76"/>
      <c r="N120" s="76"/>
      <c r="O120" s="76"/>
      <c r="P120" s="97">
        <f t="shared" si="30"/>
        <v>0</v>
      </c>
      <c r="Q120" s="76">
        <f t="shared" ref="Q120" si="64">G120*I120</f>
        <v>0</v>
      </c>
      <c r="R120" s="98">
        <v>0</v>
      </c>
      <c r="S120" s="98"/>
      <c r="T120" s="98">
        <v>0</v>
      </c>
      <c r="U120" s="98">
        <v>0</v>
      </c>
      <c r="V120" s="78">
        <f t="shared" ref="V120" si="65">SUM(R120:U120)</f>
        <v>0</v>
      </c>
      <c r="W120" s="15">
        <v>0</v>
      </c>
      <c r="X120" s="15">
        <v>0</v>
      </c>
      <c r="Y120" s="15">
        <v>0</v>
      </c>
      <c r="Z120" s="15">
        <v>0</v>
      </c>
      <c r="AA120" s="15">
        <v>0</v>
      </c>
      <c r="AB120" s="15">
        <v>0</v>
      </c>
      <c r="AC120" s="15">
        <v>0</v>
      </c>
      <c r="AD120" s="15">
        <v>0</v>
      </c>
      <c r="AE120" s="15">
        <v>0</v>
      </c>
      <c r="AF120" s="15">
        <v>0</v>
      </c>
      <c r="AG120" s="15">
        <v>0</v>
      </c>
      <c r="AH120" s="15">
        <v>0</v>
      </c>
      <c r="AI120" s="15">
        <v>0</v>
      </c>
      <c r="AJ120" s="15">
        <v>0</v>
      </c>
      <c r="AK120" s="15">
        <v>0</v>
      </c>
      <c r="AL120" s="15">
        <v>0</v>
      </c>
      <c r="AM120" s="15">
        <v>0</v>
      </c>
      <c r="AN120" s="15">
        <v>0</v>
      </c>
      <c r="AO120" s="15">
        <v>0</v>
      </c>
      <c r="AP120" s="15">
        <v>0</v>
      </c>
      <c r="AQ120" s="15">
        <v>0</v>
      </c>
      <c r="AR120" s="15">
        <v>0</v>
      </c>
      <c r="AS120" s="15">
        <v>0</v>
      </c>
      <c r="AT120" s="15">
        <v>0</v>
      </c>
      <c r="AU120" s="15"/>
      <c r="AV120" s="15"/>
      <c r="AW120" s="15"/>
      <c r="AX120" s="15"/>
      <c r="AY120" s="15"/>
      <c r="AZ120" s="15"/>
      <c r="BA120" s="15"/>
      <c r="BB120" s="15"/>
      <c r="BC120" s="15"/>
      <c r="BD120" s="15"/>
      <c r="BE120" s="15"/>
      <c r="BF120" s="15"/>
      <c r="BG120" s="15">
        <v>0</v>
      </c>
      <c r="BH120" s="15">
        <v>0</v>
      </c>
      <c r="BI120" s="15">
        <v>0</v>
      </c>
      <c r="BJ120" s="15">
        <v>0</v>
      </c>
      <c r="BK120" s="15">
        <v>0</v>
      </c>
      <c r="BL120" s="15">
        <v>0</v>
      </c>
      <c r="BM120" s="15">
        <v>0</v>
      </c>
      <c r="BN120" s="15">
        <v>0</v>
      </c>
      <c r="BO120" s="15">
        <v>0</v>
      </c>
      <c r="BP120" s="15">
        <v>0</v>
      </c>
      <c r="BQ120" s="15">
        <v>0</v>
      </c>
      <c r="BR120" s="15">
        <v>0</v>
      </c>
      <c r="BS120" s="10"/>
      <c r="BT120" s="10"/>
      <c r="BU120" s="10"/>
      <c r="BV120" s="17"/>
      <c r="BW120" s="4"/>
      <c r="BX120" s="4"/>
      <c r="BY120" s="4"/>
      <c r="BZ120" s="4"/>
      <c r="CA120" s="4"/>
      <c r="CB120" s="4"/>
    </row>
    <row r="121" spans="1:80" s="5" customFormat="1" ht="15" x14ac:dyDescent="0.35">
      <c r="A121" s="105"/>
      <c r="B121" s="55"/>
      <c r="C121" s="45">
        <v>3</v>
      </c>
      <c r="D121" s="35"/>
      <c r="E121" s="68"/>
      <c r="F121" s="74">
        <v>0</v>
      </c>
      <c r="G121" s="80"/>
      <c r="H121" s="91"/>
      <c r="I121" s="81">
        <f t="shared" si="13"/>
        <v>0</v>
      </c>
      <c r="J121" s="81"/>
      <c r="K121" s="81"/>
      <c r="L121" s="81"/>
      <c r="M121" s="81"/>
      <c r="N121" s="81"/>
      <c r="O121" s="81"/>
      <c r="P121" s="92">
        <f t="shared" si="30"/>
        <v>0</v>
      </c>
      <c r="Q121" s="81">
        <f>+Q122</f>
        <v>0</v>
      </c>
      <c r="R121" s="94">
        <f>R122</f>
        <v>0</v>
      </c>
      <c r="S121" s="94"/>
      <c r="T121" s="94">
        <f t="shared" ref="T121:U121" si="66">T122</f>
        <v>0</v>
      </c>
      <c r="U121" s="94">
        <f t="shared" si="66"/>
        <v>0</v>
      </c>
      <c r="V121" s="84">
        <f>V122</f>
        <v>0</v>
      </c>
      <c r="W121" s="15">
        <v>0</v>
      </c>
      <c r="X121" s="15">
        <v>0</v>
      </c>
      <c r="Y121" s="15">
        <v>0</v>
      </c>
      <c r="Z121" s="15">
        <v>0</v>
      </c>
      <c r="AA121" s="15">
        <v>0</v>
      </c>
      <c r="AB121" s="15">
        <v>0</v>
      </c>
      <c r="AC121" s="15">
        <v>0</v>
      </c>
      <c r="AD121" s="15">
        <v>0</v>
      </c>
      <c r="AE121" s="15">
        <v>0</v>
      </c>
      <c r="AF121" s="15">
        <v>0</v>
      </c>
      <c r="AG121" s="15">
        <v>0</v>
      </c>
      <c r="AH121" s="15">
        <v>0</v>
      </c>
      <c r="AI121" s="15">
        <v>0</v>
      </c>
      <c r="AJ121" s="15">
        <v>0</v>
      </c>
      <c r="AK121" s="15">
        <v>0</v>
      </c>
      <c r="AL121" s="15">
        <v>0</v>
      </c>
      <c r="AM121" s="15">
        <v>0</v>
      </c>
      <c r="AN121" s="15">
        <v>0</v>
      </c>
      <c r="AO121" s="15">
        <v>0</v>
      </c>
      <c r="AP121" s="15">
        <v>0</v>
      </c>
      <c r="AQ121" s="15">
        <v>0</v>
      </c>
      <c r="AR121" s="15">
        <v>0</v>
      </c>
      <c r="AS121" s="15">
        <v>0</v>
      </c>
      <c r="AT121" s="15">
        <v>0</v>
      </c>
      <c r="AU121" s="15"/>
      <c r="AV121" s="15"/>
      <c r="AW121" s="15"/>
      <c r="AX121" s="15"/>
      <c r="AY121" s="15"/>
      <c r="AZ121" s="15"/>
      <c r="BA121" s="15"/>
      <c r="BB121" s="15"/>
      <c r="BC121" s="15"/>
      <c r="BD121" s="15"/>
      <c r="BE121" s="15"/>
      <c r="BF121" s="15"/>
      <c r="BG121" s="15">
        <v>0</v>
      </c>
      <c r="BH121" s="15">
        <v>0</v>
      </c>
      <c r="BI121" s="15">
        <v>0</v>
      </c>
      <c r="BJ121" s="15">
        <v>0</v>
      </c>
      <c r="BK121" s="15">
        <v>0</v>
      </c>
      <c r="BL121" s="15">
        <v>0</v>
      </c>
      <c r="BM121" s="15">
        <v>0</v>
      </c>
      <c r="BN121" s="15">
        <v>0</v>
      </c>
      <c r="BO121" s="15">
        <v>0</v>
      </c>
      <c r="BP121" s="15">
        <v>0</v>
      </c>
      <c r="BQ121" s="15">
        <v>0</v>
      </c>
      <c r="BR121" s="15">
        <v>0</v>
      </c>
      <c r="BS121" s="10"/>
      <c r="BT121" s="10"/>
      <c r="BU121" s="10"/>
      <c r="BV121" s="17"/>
      <c r="BW121" s="4"/>
      <c r="BX121" s="4"/>
      <c r="BY121" s="4"/>
      <c r="BZ121" s="4"/>
      <c r="CA121" s="4"/>
      <c r="CB121" s="4"/>
    </row>
    <row r="122" spans="1:80" s="5" customFormat="1" ht="15" customHeight="1" x14ac:dyDescent="0.35">
      <c r="A122" s="105"/>
      <c r="B122" s="55"/>
      <c r="C122" s="46">
        <v>4</v>
      </c>
      <c r="D122" s="35"/>
      <c r="E122" s="68"/>
      <c r="F122" s="74">
        <v>0</v>
      </c>
      <c r="G122" s="75"/>
      <c r="H122" s="95"/>
      <c r="I122" s="76">
        <f t="shared" si="13"/>
        <v>0</v>
      </c>
      <c r="J122" s="96"/>
      <c r="K122" s="96"/>
      <c r="L122" s="96"/>
      <c r="M122" s="96"/>
      <c r="N122" s="96"/>
      <c r="O122" s="96"/>
      <c r="P122" s="97">
        <f t="shared" si="30"/>
        <v>0</v>
      </c>
      <c r="Q122" s="76">
        <f t="shared" ref="Q122" si="67">G122*I122</f>
        <v>0</v>
      </c>
      <c r="R122" s="98">
        <v>0</v>
      </c>
      <c r="S122" s="98"/>
      <c r="T122" s="98">
        <v>0</v>
      </c>
      <c r="U122" s="98">
        <v>0</v>
      </c>
      <c r="V122" s="78">
        <f t="shared" ref="V122" si="68">SUM(R122:U122)</f>
        <v>0</v>
      </c>
      <c r="W122" s="15">
        <v>0</v>
      </c>
      <c r="X122" s="15">
        <v>0</v>
      </c>
      <c r="Y122" s="15">
        <v>0</v>
      </c>
      <c r="Z122" s="15">
        <v>0</v>
      </c>
      <c r="AA122" s="15">
        <v>0</v>
      </c>
      <c r="AB122" s="15">
        <v>0</v>
      </c>
      <c r="AC122" s="15">
        <v>0</v>
      </c>
      <c r="AD122" s="15">
        <v>0</v>
      </c>
      <c r="AE122" s="15">
        <v>0</v>
      </c>
      <c r="AF122" s="15">
        <v>0</v>
      </c>
      <c r="AG122" s="15">
        <v>0</v>
      </c>
      <c r="AH122" s="15">
        <v>0</v>
      </c>
      <c r="AI122" s="15">
        <v>0</v>
      </c>
      <c r="AJ122" s="15">
        <v>0</v>
      </c>
      <c r="AK122" s="15">
        <v>0</v>
      </c>
      <c r="AL122" s="15">
        <v>0</v>
      </c>
      <c r="AM122" s="15">
        <v>0</v>
      </c>
      <c r="AN122" s="15">
        <v>0</v>
      </c>
      <c r="AO122" s="15">
        <v>0</v>
      </c>
      <c r="AP122" s="15">
        <v>0</v>
      </c>
      <c r="AQ122" s="15">
        <v>0</v>
      </c>
      <c r="AR122" s="15">
        <v>0</v>
      </c>
      <c r="AS122" s="15">
        <v>0</v>
      </c>
      <c r="AT122" s="15">
        <v>0</v>
      </c>
      <c r="AU122" s="15"/>
      <c r="AV122" s="15"/>
      <c r="AW122" s="15"/>
      <c r="AX122" s="15"/>
      <c r="AY122" s="15"/>
      <c r="AZ122" s="15"/>
      <c r="BA122" s="15"/>
      <c r="BB122" s="15"/>
      <c r="BC122" s="15"/>
      <c r="BD122" s="15"/>
      <c r="BE122" s="15"/>
      <c r="BF122" s="15"/>
      <c r="BG122" s="15">
        <v>0</v>
      </c>
      <c r="BH122" s="15">
        <v>0</v>
      </c>
      <c r="BI122" s="15">
        <v>0</v>
      </c>
      <c r="BJ122" s="15">
        <v>0</v>
      </c>
      <c r="BK122" s="15">
        <v>0</v>
      </c>
      <c r="BL122" s="15">
        <v>0</v>
      </c>
      <c r="BM122" s="15">
        <v>0</v>
      </c>
      <c r="BN122" s="15">
        <v>0</v>
      </c>
      <c r="BO122" s="15">
        <v>0</v>
      </c>
      <c r="BP122" s="15">
        <v>0</v>
      </c>
      <c r="BQ122" s="15">
        <v>0</v>
      </c>
      <c r="BR122" s="15">
        <v>0</v>
      </c>
      <c r="BS122" s="10"/>
      <c r="BT122" s="10"/>
      <c r="BU122" s="10"/>
      <c r="BV122" s="17"/>
      <c r="BW122" s="4"/>
      <c r="BX122" s="4"/>
      <c r="BY122" s="4"/>
      <c r="BZ122" s="4"/>
      <c r="CA122" s="4"/>
      <c r="CB122" s="4"/>
    </row>
    <row r="123" spans="1:80" s="5" customFormat="1" ht="15" x14ac:dyDescent="0.35">
      <c r="A123" s="105"/>
      <c r="B123" s="55"/>
      <c r="C123" s="26">
        <v>5</v>
      </c>
      <c r="D123" s="26"/>
      <c r="E123" s="68"/>
      <c r="F123" s="74">
        <v>0</v>
      </c>
      <c r="G123" s="70"/>
      <c r="H123" s="87"/>
      <c r="I123" s="85">
        <f t="shared" ref="I123:I137" si="69">+P123</f>
        <v>0</v>
      </c>
      <c r="J123" s="85"/>
      <c r="K123" s="85"/>
      <c r="L123" s="85"/>
      <c r="M123" s="85"/>
      <c r="N123" s="85"/>
      <c r="O123" s="85"/>
      <c r="P123" s="88">
        <f t="shared" ref="P123:P129" si="70">SUM(J123:O123)</f>
        <v>0</v>
      </c>
      <c r="Q123" s="85">
        <f>+Q124+Q125+Q128</f>
        <v>0</v>
      </c>
      <c r="R123" s="90">
        <f>+R124+R125+R128</f>
        <v>0</v>
      </c>
      <c r="S123" s="90"/>
      <c r="T123" s="90">
        <f t="shared" ref="T123:U123" si="71">+T124+T125+T128</f>
        <v>0</v>
      </c>
      <c r="U123" s="90">
        <f t="shared" si="71"/>
        <v>0</v>
      </c>
      <c r="V123" s="86">
        <f>V124+V125+V128</f>
        <v>0</v>
      </c>
      <c r="W123" s="15">
        <v>0</v>
      </c>
      <c r="X123" s="15">
        <v>0</v>
      </c>
      <c r="Y123" s="15">
        <v>0</v>
      </c>
      <c r="Z123" s="15">
        <v>0</v>
      </c>
      <c r="AA123" s="15">
        <v>0</v>
      </c>
      <c r="AB123" s="15">
        <v>0</v>
      </c>
      <c r="AC123" s="15">
        <v>0</v>
      </c>
      <c r="AD123" s="15">
        <v>0</v>
      </c>
      <c r="AE123" s="15">
        <v>0</v>
      </c>
      <c r="AF123" s="15">
        <v>0</v>
      </c>
      <c r="AG123" s="15">
        <v>0</v>
      </c>
      <c r="AH123" s="15">
        <v>0</v>
      </c>
      <c r="AI123" s="15">
        <v>0</v>
      </c>
      <c r="AJ123" s="15">
        <v>0</v>
      </c>
      <c r="AK123" s="15">
        <v>0</v>
      </c>
      <c r="AL123" s="15">
        <v>0</v>
      </c>
      <c r="AM123" s="15">
        <v>0</v>
      </c>
      <c r="AN123" s="15">
        <v>0</v>
      </c>
      <c r="AO123" s="15">
        <v>0</v>
      </c>
      <c r="AP123" s="15">
        <v>0</v>
      </c>
      <c r="AQ123" s="15">
        <v>0</v>
      </c>
      <c r="AR123" s="15">
        <v>0</v>
      </c>
      <c r="AS123" s="15">
        <v>0</v>
      </c>
      <c r="AT123" s="15">
        <v>0</v>
      </c>
      <c r="AU123" s="15"/>
      <c r="AV123" s="15"/>
      <c r="AW123" s="15"/>
      <c r="AX123" s="15"/>
      <c r="AY123" s="15"/>
      <c r="AZ123" s="15"/>
      <c r="BA123" s="15"/>
      <c r="BB123" s="15"/>
      <c r="BC123" s="15"/>
      <c r="BD123" s="15"/>
      <c r="BE123" s="15"/>
      <c r="BF123" s="15"/>
      <c r="BG123" s="15">
        <v>0</v>
      </c>
      <c r="BH123" s="15">
        <v>0</v>
      </c>
      <c r="BI123" s="15">
        <v>0</v>
      </c>
      <c r="BJ123" s="15">
        <v>0</v>
      </c>
      <c r="BK123" s="15">
        <v>0</v>
      </c>
      <c r="BL123" s="15">
        <v>0</v>
      </c>
      <c r="BM123" s="15">
        <v>0</v>
      </c>
      <c r="BN123" s="15">
        <v>0</v>
      </c>
      <c r="BO123" s="15">
        <v>0</v>
      </c>
      <c r="BP123" s="15">
        <v>0</v>
      </c>
      <c r="BQ123" s="15">
        <v>0</v>
      </c>
      <c r="BR123" s="15">
        <v>0</v>
      </c>
      <c r="BS123" s="10"/>
      <c r="BT123" s="10"/>
      <c r="BU123" s="10"/>
      <c r="BV123" s="17"/>
      <c r="BW123" s="4"/>
      <c r="BX123" s="4"/>
      <c r="BY123" s="4"/>
      <c r="BZ123" s="4"/>
      <c r="CA123" s="4"/>
      <c r="CB123" s="4"/>
    </row>
    <row r="124" spans="1:80" s="5" customFormat="1" ht="15" x14ac:dyDescent="0.35">
      <c r="A124" s="105"/>
      <c r="B124" s="55"/>
      <c r="C124" s="10">
        <v>6</v>
      </c>
      <c r="D124" s="10"/>
      <c r="E124" s="68"/>
      <c r="F124" s="74">
        <v>0</v>
      </c>
      <c r="G124" s="80"/>
      <c r="H124" s="91"/>
      <c r="I124" s="81">
        <f t="shared" si="69"/>
        <v>0</v>
      </c>
      <c r="J124" s="81"/>
      <c r="K124" s="81"/>
      <c r="L124" s="81"/>
      <c r="M124" s="81"/>
      <c r="N124" s="81"/>
      <c r="O124" s="81"/>
      <c r="P124" s="92">
        <f t="shared" si="70"/>
        <v>0</v>
      </c>
      <c r="Q124" s="81">
        <v>0</v>
      </c>
      <c r="R124" s="93">
        <v>0</v>
      </c>
      <c r="S124" s="93"/>
      <c r="T124" s="93">
        <v>0</v>
      </c>
      <c r="U124" s="93">
        <v>0</v>
      </c>
      <c r="V124" s="84">
        <v>0</v>
      </c>
      <c r="W124" s="15">
        <v>0</v>
      </c>
      <c r="X124" s="15">
        <v>0</v>
      </c>
      <c r="Y124" s="15">
        <v>0</v>
      </c>
      <c r="Z124" s="15">
        <v>0</v>
      </c>
      <c r="AA124" s="15">
        <v>0</v>
      </c>
      <c r="AB124" s="15">
        <v>0</v>
      </c>
      <c r="AC124" s="15">
        <v>0</v>
      </c>
      <c r="AD124" s="15">
        <v>0</v>
      </c>
      <c r="AE124" s="15">
        <v>0</v>
      </c>
      <c r="AF124" s="15">
        <v>0</v>
      </c>
      <c r="AG124" s="15">
        <v>0</v>
      </c>
      <c r="AH124" s="15">
        <v>0</v>
      </c>
      <c r="AI124" s="15">
        <v>0</v>
      </c>
      <c r="AJ124" s="15">
        <v>0</v>
      </c>
      <c r="AK124" s="15">
        <v>0</v>
      </c>
      <c r="AL124" s="15">
        <v>0</v>
      </c>
      <c r="AM124" s="15">
        <v>0</v>
      </c>
      <c r="AN124" s="15">
        <v>0</v>
      </c>
      <c r="AO124" s="15">
        <v>0</v>
      </c>
      <c r="AP124" s="15">
        <v>0</v>
      </c>
      <c r="AQ124" s="15">
        <v>0</v>
      </c>
      <c r="AR124" s="15">
        <v>0</v>
      </c>
      <c r="AS124" s="15">
        <v>0</v>
      </c>
      <c r="AT124" s="15">
        <v>0</v>
      </c>
      <c r="AU124" s="15"/>
      <c r="AV124" s="15"/>
      <c r="AW124" s="15"/>
      <c r="AX124" s="15"/>
      <c r="AY124" s="15"/>
      <c r="AZ124" s="15"/>
      <c r="BA124" s="15"/>
      <c r="BB124" s="15"/>
      <c r="BC124" s="15"/>
      <c r="BD124" s="15"/>
      <c r="BE124" s="15"/>
      <c r="BF124" s="15"/>
      <c r="BG124" s="15">
        <v>0</v>
      </c>
      <c r="BH124" s="15">
        <v>0</v>
      </c>
      <c r="BI124" s="15">
        <v>0</v>
      </c>
      <c r="BJ124" s="15">
        <v>0</v>
      </c>
      <c r="BK124" s="15">
        <v>0</v>
      </c>
      <c r="BL124" s="15">
        <v>0</v>
      </c>
      <c r="BM124" s="15">
        <v>0</v>
      </c>
      <c r="BN124" s="15">
        <v>0</v>
      </c>
      <c r="BO124" s="15">
        <v>0</v>
      </c>
      <c r="BP124" s="15">
        <v>0</v>
      </c>
      <c r="BQ124" s="15">
        <v>0</v>
      </c>
      <c r="BR124" s="15">
        <v>0</v>
      </c>
      <c r="BS124" s="10"/>
      <c r="BT124" s="10"/>
      <c r="BU124" s="10"/>
      <c r="BV124" s="17"/>
      <c r="BW124" s="4"/>
      <c r="BX124" s="4"/>
      <c r="BY124" s="4"/>
      <c r="BZ124" s="4"/>
      <c r="CA124" s="4"/>
      <c r="CB124" s="4"/>
    </row>
    <row r="125" spans="1:80" s="5" customFormat="1" ht="61.9" x14ac:dyDescent="0.35">
      <c r="A125" s="110">
        <v>4</v>
      </c>
      <c r="B125" s="55"/>
      <c r="C125" s="10"/>
      <c r="D125" s="35"/>
      <c r="E125" s="112" t="s">
        <v>113</v>
      </c>
      <c r="F125" s="74">
        <v>0</v>
      </c>
      <c r="G125" s="80"/>
      <c r="H125" s="91"/>
      <c r="I125" s="81">
        <f t="shared" si="69"/>
        <v>0</v>
      </c>
      <c r="J125" s="81"/>
      <c r="K125" s="81"/>
      <c r="L125" s="81"/>
      <c r="M125" s="81"/>
      <c r="N125" s="81"/>
      <c r="O125" s="81"/>
      <c r="P125" s="92">
        <f t="shared" si="70"/>
        <v>0</v>
      </c>
      <c r="Q125" s="81">
        <f>SUM(Q126:Q127)</f>
        <v>0</v>
      </c>
      <c r="R125" s="94">
        <f>SUM(R126:R127)</f>
        <v>0</v>
      </c>
      <c r="S125" s="94"/>
      <c r="T125" s="94">
        <f t="shared" ref="T125:U125" si="72">SUM(T126:T127)</f>
        <v>0</v>
      </c>
      <c r="U125" s="94">
        <f t="shared" si="72"/>
        <v>0</v>
      </c>
      <c r="V125" s="84">
        <f>SUM(V126:V127)</f>
        <v>0</v>
      </c>
      <c r="W125" s="15">
        <v>0</v>
      </c>
      <c r="X125" s="15">
        <v>0</v>
      </c>
      <c r="Y125" s="15">
        <v>0</v>
      </c>
      <c r="Z125" s="15">
        <v>0</v>
      </c>
      <c r="AA125" s="15">
        <v>0</v>
      </c>
      <c r="AB125" s="15">
        <v>0</v>
      </c>
      <c r="AC125" s="15">
        <v>0</v>
      </c>
      <c r="AD125" s="15">
        <v>0</v>
      </c>
      <c r="AE125" s="15">
        <v>0</v>
      </c>
      <c r="AF125" s="15">
        <v>0</v>
      </c>
      <c r="AG125" s="15">
        <v>0</v>
      </c>
      <c r="AH125" s="15">
        <v>0</v>
      </c>
      <c r="AI125" s="15">
        <v>0</v>
      </c>
      <c r="AJ125" s="15">
        <v>0</v>
      </c>
      <c r="AK125" s="15">
        <v>0</v>
      </c>
      <c r="AL125" s="15">
        <v>0</v>
      </c>
      <c r="AM125" s="15">
        <v>0</v>
      </c>
      <c r="AN125" s="15">
        <v>0</v>
      </c>
      <c r="AO125" s="15">
        <v>0</v>
      </c>
      <c r="AP125" s="15">
        <v>0</v>
      </c>
      <c r="AQ125" s="15">
        <v>0</v>
      </c>
      <c r="AR125" s="15">
        <v>0</v>
      </c>
      <c r="AS125" s="15">
        <v>0</v>
      </c>
      <c r="AT125" s="15">
        <v>0</v>
      </c>
      <c r="AU125" s="15"/>
      <c r="AV125" s="15"/>
      <c r="AW125" s="15"/>
      <c r="AX125" s="15"/>
      <c r="AY125" s="15"/>
      <c r="AZ125" s="15"/>
      <c r="BA125" s="15"/>
      <c r="BB125" s="15"/>
      <c r="BC125" s="15"/>
      <c r="BD125" s="15"/>
      <c r="BE125" s="15"/>
      <c r="BF125" s="15"/>
      <c r="BG125" s="15">
        <v>0</v>
      </c>
      <c r="BH125" s="15">
        <v>0</v>
      </c>
      <c r="BI125" s="15">
        <v>0</v>
      </c>
      <c r="BJ125" s="15">
        <v>0</v>
      </c>
      <c r="BK125" s="15">
        <v>0</v>
      </c>
      <c r="BL125" s="15">
        <v>0</v>
      </c>
      <c r="BM125" s="15">
        <v>0</v>
      </c>
      <c r="BN125" s="15">
        <v>0</v>
      </c>
      <c r="BO125" s="15">
        <v>0</v>
      </c>
      <c r="BP125" s="15">
        <v>0</v>
      </c>
      <c r="BQ125" s="15">
        <v>0</v>
      </c>
      <c r="BR125" s="15">
        <v>0</v>
      </c>
      <c r="BS125" s="10"/>
      <c r="BT125" s="10"/>
      <c r="BU125" s="10"/>
      <c r="BV125" s="17"/>
      <c r="BW125" s="4"/>
      <c r="BX125" s="4"/>
      <c r="BY125" s="4"/>
      <c r="BZ125" s="4"/>
      <c r="CA125" s="4"/>
      <c r="CB125" s="4"/>
    </row>
    <row r="126" spans="1:80" s="5" customFormat="1" ht="60" x14ac:dyDescent="0.35">
      <c r="A126" s="111"/>
      <c r="B126" s="55">
        <v>1</v>
      </c>
      <c r="C126" s="35"/>
      <c r="D126" s="35"/>
      <c r="E126" s="68" t="s">
        <v>114</v>
      </c>
      <c r="F126" s="74">
        <v>0</v>
      </c>
      <c r="G126" s="75"/>
      <c r="H126" s="95"/>
      <c r="I126" s="76">
        <f t="shared" si="69"/>
        <v>0</v>
      </c>
      <c r="J126" s="96"/>
      <c r="K126" s="96"/>
      <c r="L126" s="96"/>
      <c r="M126" s="96"/>
      <c r="N126" s="96"/>
      <c r="O126" s="96"/>
      <c r="P126" s="97">
        <f t="shared" si="70"/>
        <v>0</v>
      </c>
      <c r="Q126" s="76">
        <f t="shared" ref="Q126:Q127" si="73">G126*I126</f>
        <v>0</v>
      </c>
      <c r="R126" s="98">
        <v>0</v>
      </c>
      <c r="S126" s="98"/>
      <c r="T126" s="98">
        <v>0</v>
      </c>
      <c r="U126" s="98">
        <v>0</v>
      </c>
      <c r="V126" s="78">
        <f t="shared" ref="V126:V127" si="74">SUM(R126:U126)</f>
        <v>0</v>
      </c>
      <c r="W126" s="15">
        <v>0</v>
      </c>
      <c r="X126" s="15">
        <v>0</v>
      </c>
      <c r="Y126" s="15">
        <v>0</v>
      </c>
      <c r="Z126" s="15">
        <v>0</v>
      </c>
      <c r="AA126" s="15">
        <v>0</v>
      </c>
      <c r="AB126" s="15">
        <v>0</v>
      </c>
      <c r="AC126" s="15">
        <v>0</v>
      </c>
      <c r="AD126" s="15">
        <v>0</v>
      </c>
      <c r="AE126" s="15">
        <v>0</v>
      </c>
      <c r="AF126" s="15">
        <v>0</v>
      </c>
      <c r="AG126" s="15">
        <v>0</v>
      </c>
      <c r="AH126" s="15">
        <v>0</v>
      </c>
      <c r="AI126" s="15">
        <v>0</v>
      </c>
      <c r="AJ126" s="15">
        <v>0</v>
      </c>
      <c r="AK126" s="15">
        <v>0</v>
      </c>
      <c r="AL126" s="15">
        <v>0</v>
      </c>
      <c r="AM126" s="15">
        <v>0</v>
      </c>
      <c r="AN126" s="15">
        <v>0</v>
      </c>
      <c r="AO126" s="15">
        <v>0</v>
      </c>
      <c r="AP126" s="15">
        <v>0</v>
      </c>
      <c r="AQ126" s="15">
        <v>0</v>
      </c>
      <c r="AR126" s="15">
        <v>0</v>
      </c>
      <c r="AS126" s="15">
        <v>0</v>
      </c>
      <c r="AT126" s="15">
        <v>0</v>
      </c>
      <c r="AU126" s="15"/>
      <c r="AV126" s="15"/>
      <c r="AW126" s="15"/>
      <c r="AX126" s="15"/>
      <c r="AY126" s="15"/>
      <c r="AZ126" s="15"/>
      <c r="BA126" s="15"/>
      <c r="BB126" s="15"/>
      <c r="BC126" s="15"/>
      <c r="BD126" s="15"/>
      <c r="BE126" s="15"/>
      <c r="BF126" s="15"/>
      <c r="BG126" s="15">
        <v>0</v>
      </c>
      <c r="BH126" s="15">
        <v>0</v>
      </c>
      <c r="BI126" s="15">
        <v>0</v>
      </c>
      <c r="BJ126" s="15">
        <v>0</v>
      </c>
      <c r="BK126" s="15">
        <v>0</v>
      </c>
      <c r="BL126" s="15">
        <v>0</v>
      </c>
      <c r="BM126" s="15">
        <v>0</v>
      </c>
      <c r="BN126" s="15">
        <v>0</v>
      </c>
      <c r="BO126" s="15">
        <v>0</v>
      </c>
      <c r="BP126" s="15">
        <v>0</v>
      </c>
      <c r="BQ126" s="15">
        <v>0</v>
      </c>
      <c r="BR126" s="15">
        <v>0</v>
      </c>
      <c r="BS126" s="10"/>
      <c r="BT126" s="10"/>
      <c r="BU126" s="10"/>
      <c r="BV126" s="17"/>
      <c r="BW126" s="4"/>
      <c r="BX126" s="4"/>
      <c r="BY126" s="4"/>
      <c r="BZ126" s="4"/>
      <c r="CA126" s="4"/>
      <c r="CB126" s="4"/>
    </row>
    <row r="127" spans="1:80" s="5" customFormat="1" ht="15" customHeight="1" x14ac:dyDescent="0.35">
      <c r="A127" s="111"/>
      <c r="B127" s="55"/>
      <c r="C127" s="10">
        <v>1</v>
      </c>
      <c r="D127" s="35"/>
      <c r="E127" s="68"/>
      <c r="F127" s="74">
        <v>0</v>
      </c>
      <c r="G127" s="75"/>
      <c r="H127" s="95"/>
      <c r="I127" s="76">
        <f t="shared" si="69"/>
        <v>0</v>
      </c>
      <c r="J127" s="96"/>
      <c r="K127" s="96"/>
      <c r="L127" s="96"/>
      <c r="M127" s="96"/>
      <c r="N127" s="96"/>
      <c r="O127" s="96"/>
      <c r="P127" s="97">
        <f t="shared" si="70"/>
        <v>0</v>
      </c>
      <c r="Q127" s="76">
        <f t="shared" si="73"/>
        <v>0</v>
      </c>
      <c r="R127" s="98">
        <v>0</v>
      </c>
      <c r="S127" s="98"/>
      <c r="T127" s="98">
        <v>0</v>
      </c>
      <c r="U127" s="98">
        <v>0</v>
      </c>
      <c r="V127" s="78">
        <f t="shared" si="74"/>
        <v>0</v>
      </c>
      <c r="W127" s="15">
        <v>0</v>
      </c>
      <c r="X127" s="15">
        <v>0</v>
      </c>
      <c r="Y127" s="15">
        <v>0</v>
      </c>
      <c r="Z127" s="15">
        <v>0</v>
      </c>
      <c r="AA127" s="15">
        <v>0</v>
      </c>
      <c r="AB127" s="15">
        <v>0</v>
      </c>
      <c r="AC127" s="15">
        <v>0</v>
      </c>
      <c r="AD127" s="15">
        <v>0</v>
      </c>
      <c r="AE127" s="15">
        <v>0</v>
      </c>
      <c r="AF127" s="15">
        <v>0</v>
      </c>
      <c r="AG127" s="15">
        <v>0</v>
      </c>
      <c r="AH127" s="15">
        <v>0</v>
      </c>
      <c r="AI127" s="15">
        <v>0</v>
      </c>
      <c r="AJ127" s="15">
        <v>0</v>
      </c>
      <c r="AK127" s="15">
        <v>0</v>
      </c>
      <c r="AL127" s="15">
        <v>0</v>
      </c>
      <c r="AM127" s="15">
        <v>0</v>
      </c>
      <c r="AN127" s="15">
        <v>0</v>
      </c>
      <c r="AO127" s="15">
        <v>0</v>
      </c>
      <c r="AP127" s="15">
        <v>0</v>
      </c>
      <c r="AQ127" s="15">
        <v>0</v>
      </c>
      <c r="AR127" s="15">
        <v>0</v>
      </c>
      <c r="AS127" s="15">
        <v>0</v>
      </c>
      <c r="AT127" s="15">
        <v>0</v>
      </c>
      <c r="AU127" s="15"/>
      <c r="AV127" s="15"/>
      <c r="AW127" s="15"/>
      <c r="AX127" s="15"/>
      <c r="AY127" s="15"/>
      <c r="AZ127" s="15"/>
      <c r="BA127" s="15"/>
      <c r="BB127" s="15"/>
      <c r="BC127" s="15"/>
      <c r="BD127" s="15"/>
      <c r="BE127" s="15"/>
      <c r="BF127" s="15"/>
      <c r="BG127" s="15">
        <v>0</v>
      </c>
      <c r="BH127" s="15">
        <v>0</v>
      </c>
      <c r="BI127" s="15">
        <v>0</v>
      </c>
      <c r="BJ127" s="15">
        <v>0</v>
      </c>
      <c r="BK127" s="15">
        <v>0</v>
      </c>
      <c r="BL127" s="15">
        <v>0</v>
      </c>
      <c r="BM127" s="15">
        <v>0</v>
      </c>
      <c r="BN127" s="15">
        <v>0</v>
      </c>
      <c r="BO127" s="15">
        <v>0</v>
      </c>
      <c r="BP127" s="15">
        <v>0</v>
      </c>
      <c r="BQ127" s="15">
        <v>0</v>
      </c>
      <c r="BR127" s="15">
        <v>0</v>
      </c>
      <c r="BS127" s="10"/>
      <c r="BT127" s="10"/>
      <c r="BU127" s="10"/>
      <c r="BV127" s="17"/>
      <c r="BW127" s="4"/>
      <c r="BX127" s="4"/>
      <c r="BY127" s="4"/>
      <c r="BZ127" s="4"/>
      <c r="CA127" s="4"/>
      <c r="CB127" s="4"/>
    </row>
    <row r="128" spans="1:80" s="5" customFormat="1" ht="15" x14ac:dyDescent="0.35">
      <c r="A128" s="111"/>
      <c r="B128" s="55"/>
      <c r="C128" s="10">
        <v>2</v>
      </c>
      <c r="D128" s="35"/>
      <c r="E128" s="68"/>
      <c r="F128" s="74">
        <v>0</v>
      </c>
      <c r="G128" s="80"/>
      <c r="H128" s="91"/>
      <c r="I128" s="81">
        <f t="shared" si="69"/>
        <v>0</v>
      </c>
      <c r="J128" s="81"/>
      <c r="K128" s="81"/>
      <c r="L128" s="81"/>
      <c r="M128" s="81"/>
      <c r="N128" s="81"/>
      <c r="O128" s="81"/>
      <c r="P128" s="92">
        <f t="shared" si="70"/>
        <v>0</v>
      </c>
      <c r="Q128" s="81">
        <f>SUM(Q129:Q130)</f>
        <v>0</v>
      </c>
      <c r="R128" s="94">
        <f>SUM(R129:R130)</f>
        <v>0</v>
      </c>
      <c r="S128" s="94"/>
      <c r="T128" s="94">
        <f t="shared" ref="T128:U128" si="75">SUM(T129:T130)</f>
        <v>0</v>
      </c>
      <c r="U128" s="94">
        <f t="shared" si="75"/>
        <v>0</v>
      </c>
      <c r="V128" s="84">
        <f>SUM(V129:V130)</f>
        <v>0</v>
      </c>
      <c r="W128" s="15">
        <v>0</v>
      </c>
      <c r="X128" s="15">
        <v>0</v>
      </c>
      <c r="Y128" s="15">
        <v>0</v>
      </c>
      <c r="Z128" s="15">
        <v>0</v>
      </c>
      <c r="AA128" s="15">
        <v>0</v>
      </c>
      <c r="AB128" s="15">
        <v>0</v>
      </c>
      <c r="AC128" s="15">
        <v>0</v>
      </c>
      <c r="AD128" s="15">
        <v>0</v>
      </c>
      <c r="AE128" s="15">
        <v>0</v>
      </c>
      <c r="AF128" s="15">
        <v>0</v>
      </c>
      <c r="AG128" s="15">
        <v>0</v>
      </c>
      <c r="AH128" s="15">
        <v>0</v>
      </c>
      <c r="AI128" s="15">
        <v>0</v>
      </c>
      <c r="AJ128" s="15">
        <v>0</v>
      </c>
      <c r="AK128" s="15">
        <v>0</v>
      </c>
      <c r="AL128" s="15">
        <v>0</v>
      </c>
      <c r="AM128" s="15">
        <v>0</v>
      </c>
      <c r="AN128" s="15">
        <v>0</v>
      </c>
      <c r="AO128" s="15">
        <v>0</v>
      </c>
      <c r="AP128" s="15">
        <v>0</v>
      </c>
      <c r="AQ128" s="15">
        <v>0</v>
      </c>
      <c r="AR128" s="15">
        <v>0</v>
      </c>
      <c r="AS128" s="15">
        <v>0</v>
      </c>
      <c r="AT128" s="15">
        <v>0</v>
      </c>
      <c r="AU128" s="15"/>
      <c r="AV128" s="15"/>
      <c r="AW128" s="15"/>
      <c r="AX128" s="15"/>
      <c r="AY128" s="15"/>
      <c r="AZ128" s="15"/>
      <c r="BA128" s="15"/>
      <c r="BB128" s="15"/>
      <c r="BC128" s="15"/>
      <c r="BD128" s="15"/>
      <c r="BE128" s="15"/>
      <c r="BF128" s="15"/>
      <c r="BG128" s="15">
        <v>0</v>
      </c>
      <c r="BH128" s="15">
        <v>0</v>
      </c>
      <c r="BI128" s="15">
        <v>0</v>
      </c>
      <c r="BJ128" s="15">
        <v>0</v>
      </c>
      <c r="BK128" s="15">
        <v>0</v>
      </c>
      <c r="BL128" s="15">
        <v>0</v>
      </c>
      <c r="BM128" s="15">
        <v>0</v>
      </c>
      <c r="BN128" s="15">
        <v>0</v>
      </c>
      <c r="BO128" s="15">
        <v>0</v>
      </c>
      <c r="BP128" s="15">
        <v>0</v>
      </c>
      <c r="BQ128" s="15">
        <v>0</v>
      </c>
      <c r="BR128" s="15">
        <v>0</v>
      </c>
      <c r="BS128" s="10"/>
      <c r="BT128" s="10"/>
      <c r="BU128" s="10"/>
      <c r="BV128" s="17"/>
      <c r="BW128" s="4"/>
      <c r="BX128" s="4"/>
      <c r="BY128" s="4"/>
      <c r="BZ128" s="4"/>
      <c r="CA128" s="4"/>
      <c r="CB128" s="4"/>
    </row>
    <row r="129" spans="1:80" s="5" customFormat="1" ht="15" x14ac:dyDescent="0.35">
      <c r="A129" s="111"/>
      <c r="B129" s="55"/>
      <c r="C129" s="10">
        <v>3</v>
      </c>
      <c r="D129" s="35"/>
      <c r="E129" s="68"/>
      <c r="F129" s="74">
        <v>0</v>
      </c>
      <c r="G129" s="75"/>
      <c r="H129" s="95"/>
      <c r="I129" s="76">
        <f t="shared" si="69"/>
        <v>0</v>
      </c>
      <c r="J129" s="96"/>
      <c r="K129" s="96"/>
      <c r="L129" s="96"/>
      <c r="M129" s="96"/>
      <c r="N129" s="96"/>
      <c r="O129" s="96"/>
      <c r="P129" s="97">
        <f t="shared" si="70"/>
        <v>0</v>
      </c>
      <c r="Q129" s="76">
        <f t="shared" ref="Q129:Q130" si="76">G129*I129</f>
        <v>0</v>
      </c>
      <c r="R129" s="98">
        <v>0</v>
      </c>
      <c r="S129" s="98"/>
      <c r="T129" s="98">
        <v>0</v>
      </c>
      <c r="U129" s="98">
        <v>0</v>
      </c>
      <c r="V129" s="78">
        <f t="shared" ref="V129:V130" si="77">SUM(R129:U129)</f>
        <v>0</v>
      </c>
      <c r="W129" s="15">
        <v>0</v>
      </c>
      <c r="X129" s="15">
        <v>0</v>
      </c>
      <c r="Y129" s="15">
        <v>0</v>
      </c>
      <c r="Z129" s="15">
        <v>0</v>
      </c>
      <c r="AA129" s="15">
        <v>0</v>
      </c>
      <c r="AB129" s="15">
        <v>0</v>
      </c>
      <c r="AC129" s="15">
        <v>0</v>
      </c>
      <c r="AD129" s="15">
        <v>0</v>
      </c>
      <c r="AE129" s="15">
        <v>0</v>
      </c>
      <c r="AF129" s="15">
        <v>0</v>
      </c>
      <c r="AG129" s="15">
        <v>0</v>
      </c>
      <c r="AH129" s="15">
        <v>0</v>
      </c>
      <c r="AI129" s="15">
        <v>0</v>
      </c>
      <c r="AJ129" s="15">
        <v>0</v>
      </c>
      <c r="AK129" s="15">
        <v>0</v>
      </c>
      <c r="AL129" s="15">
        <v>0</v>
      </c>
      <c r="AM129" s="15">
        <v>0</v>
      </c>
      <c r="AN129" s="15">
        <v>0</v>
      </c>
      <c r="AO129" s="15">
        <v>0</v>
      </c>
      <c r="AP129" s="15">
        <v>0</v>
      </c>
      <c r="AQ129" s="15">
        <v>0</v>
      </c>
      <c r="AR129" s="15">
        <v>0</v>
      </c>
      <c r="AS129" s="15">
        <v>0</v>
      </c>
      <c r="AT129" s="15">
        <v>0</v>
      </c>
      <c r="AU129" s="15"/>
      <c r="AV129" s="15"/>
      <c r="AW129" s="15"/>
      <c r="AX129" s="15"/>
      <c r="AY129" s="15"/>
      <c r="AZ129" s="15"/>
      <c r="BA129" s="15"/>
      <c r="BB129" s="15"/>
      <c r="BC129" s="15"/>
      <c r="BD129" s="15"/>
      <c r="BE129" s="15"/>
      <c r="BF129" s="15"/>
      <c r="BG129" s="15">
        <v>0</v>
      </c>
      <c r="BH129" s="15">
        <v>0</v>
      </c>
      <c r="BI129" s="15">
        <v>0</v>
      </c>
      <c r="BJ129" s="15">
        <v>0</v>
      </c>
      <c r="BK129" s="15">
        <v>0</v>
      </c>
      <c r="BL129" s="15">
        <v>0</v>
      </c>
      <c r="BM129" s="15">
        <v>0</v>
      </c>
      <c r="BN129" s="15">
        <v>0</v>
      </c>
      <c r="BO129" s="15">
        <v>0</v>
      </c>
      <c r="BP129" s="15">
        <v>0</v>
      </c>
      <c r="BQ129" s="15">
        <v>0</v>
      </c>
      <c r="BR129" s="15">
        <v>0</v>
      </c>
      <c r="BS129" s="10"/>
      <c r="BT129" s="10"/>
      <c r="BU129" s="10"/>
      <c r="BV129" s="17"/>
      <c r="BW129" s="4"/>
      <c r="BX129" s="4"/>
      <c r="BY129" s="4"/>
      <c r="BZ129" s="4"/>
      <c r="CA129" s="4"/>
      <c r="CB129" s="4"/>
    </row>
    <row r="130" spans="1:80" s="5" customFormat="1" ht="15" customHeight="1" x14ac:dyDescent="0.35">
      <c r="A130" s="111"/>
      <c r="B130" s="55"/>
      <c r="C130" s="35">
        <v>4</v>
      </c>
      <c r="D130" s="35"/>
      <c r="E130" s="68"/>
      <c r="F130" s="74">
        <v>0</v>
      </c>
      <c r="G130" s="75"/>
      <c r="H130" s="95"/>
      <c r="I130" s="76">
        <f t="shared" si="69"/>
        <v>0</v>
      </c>
      <c r="J130" s="96"/>
      <c r="K130" s="96"/>
      <c r="L130" s="96"/>
      <c r="M130" s="96"/>
      <c r="N130" s="96"/>
      <c r="O130" s="96"/>
      <c r="P130" s="97">
        <f t="shared" ref="P130:P137" si="78">SUM(J130:O130)</f>
        <v>0</v>
      </c>
      <c r="Q130" s="76">
        <f t="shared" si="76"/>
        <v>0</v>
      </c>
      <c r="R130" s="98">
        <v>0</v>
      </c>
      <c r="S130" s="98"/>
      <c r="T130" s="98">
        <v>0</v>
      </c>
      <c r="U130" s="98">
        <v>0</v>
      </c>
      <c r="V130" s="78">
        <f t="shared" si="77"/>
        <v>0</v>
      </c>
      <c r="W130" s="15">
        <v>0</v>
      </c>
      <c r="X130" s="15">
        <v>0</v>
      </c>
      <c r="Y130" s="15">
        <v>0</v>
      </c>
      <c r="Z130" s="15">
        <v>0</v>
      </c>
      <c r="AA130" s="15">
        <v>0</v>
      </c>
      <c r="AB130" s="15">
        <v>0</v>
      </c>
      <c r="AC130" s="15">
        <v>0</v>
      </c>
      <c r="AD130" s="15">
        <v>0</v>
      </c>
      <c r="AE130" s="15">
        <v>0</v>
      </c>
      <c r="AF130" s="15">
        <v>0</v>
      </c>
      <c r="AG130" s="15">
        <v>0</v>
      </c>
      <c r="AH130" s="15">
        <v>0</v>
      </c>
      <c r="AI130" s="15">
        <v>0</v>
      </c>
      <c r="AJ130" s="15">
        <v>0</v>
      </c>
      <c r="AK130" s="15">
        <v>0</v>
      </c>
      <c r="AL130" s="15">
        <v>0</v>
      </c>
      <c r="AM130" s="15">
        <v>0</v>
      </c>
      <c r="AN130" s="15">
        <v>0</v>
      </c>
      <c r="AO130" s="15">
        <v>0</v>
      </c>
      <c r="AP130" s="15">
        <v>0</v>
      </c>
      <c r="AQ130" s="15">
        <v>0</v>
      </c>
      <c r="AR130" s="15">
        <v>0</v>
      </c>
      <c r="AS130" s="15">
        <v>0</v>
      </c>
      <c r="AT130" s="15">
        <v>0</v>
      </c>
      <c r="AU130" s="15"/>
      <c r="AV130" s="15"/>
      <c r="AW130" s="15"/>
      <c r="AX130" s="15"/>
      <c r="AY130" s="15"/>
      <c r="AZ130" s="15"/>
      <c r="BA130" s="15"/>
      <c r="BB130" s="15"/>
      <c r="BC130" s="15"/>
      <c r="BD130" s="15"/>
      <c r="BE130" s="15"/>
      <c r="BF130" s="15"/>
      <c r="BG130" s="15">
        <v>0</v>
      </c>
      <c r="BH130" s="15">
        <v>0</v>
      </c>
      <c r="BI130" s="15">
        <v>0</v>
      </c>
      <c r="BJ130" s="15">
        <v>0</v>
      </c>
      <c r="BK130" s="15">
        <v>0</v>
      </c>
      <c r="BL130" s="15">
        <v>0</v>
      </c>
      <c r="BM130" s="15">
        <v>0</v>
      </c>
      <c r="BN130" s="15">
        <v>0</v>
      </c>
      <c r="BO130" s="15">
        <v>0</v>
      </c>
      <c r="BP130" s="15">
        <v>0</v>
      </c>
      <c r="BQ130" s="15">
        <v>0</v>
      </c>
      <c r="BR130" s="15">
        <v>0</v>
      </c>
      <c r="BS130" s="10"/>
      <c r="BT130" s="10"/>
      <c r="BU130" s="10"/>
      <c r="BV130" s="17"/>
      <c r="BW130" s="4"/>
      <c r="BX130" s="4"/>
      <c r="BY130" s="4"/>
      <c r="BZ130" s="4"/>
      <c r="CA130" s="4"/>
      <c r="CB130" s="4"/>
    </row>
    <row r="131" spans="1:80" s="5" customFormat="1" ht="30" x14ac:dyDescent="0.35">
      <c r="A131" s="111"/>
      <c r="B131" s="54">
        <v>2</v>
      </c>
      <c r="C131" s="26"/>
      <c r="D131" s="26"/>
      <c r="E131" s="68" t="s">
        <v>115</v>
      </c>
      <c r="F131" s="74">
        <v>0</v>
      </c>
      <c r="G131" s="70"/>
      <c r="H131" s="87"/>
      <c r="I131" s="85">
        <f t="shared" si="69"/>
        <v>0</v>
      </c>
      <c r="J131" s="85"/>
      <c r="K131" s="85"/>
      <c r="L131" s="85"/>
      <c r="M131" s="85"/>
      <c r="N131" s="85"/>
      <c r="O131" s="85"/>
      <c r="P131" s="88">
        <f t="shared" si="78"/>
        <v>0</v>
      </c>
      <c r="Q131" s="85">
        <f>+Q132+Q135</f>
        <v>0</v>
      </c>
      <c r="R131" s="90">
        <f>R132+R135</f>
        <v>0</v>
      </c>
      <c r="S131" s="90"/>
      <c r="T131" s="90">
        <f t="shared" ref="T131:U131" si="79">T132+T135</f>
        <v>0</v>
      </c>
      <c r="U131" s="90">
        <f t="shared" si="79"/>
        <v>0</v>
      </c>
      <c r="V131" s="86">
        <f>V132+V135</f>
        <v>0</v>
      </c>
      <c r="W131" s="15">
        <v>0</v>
      </c>
      <c r="X131" s="15">
        <v>0</v>
      </c>
      <c r="Y131" s="15">
        <v>0</v>
      </c>
      <c r="Z131" s="15">
        <v>0</v>
      </c>
      <c r="AA131" s="15">
        <v>0</v>
      </c>
      <c r="AB131" s="15">
        <v>0</v>
      </c>
      <c r="AC131" s="15">
        <v>0</v>
      </c>
      <c r="AD131" s="15">
        <v>0</v>
      </c>
      <c r="AE131" s="15">
        <v>0</v>
      </c>
      <c r="AF131" s="15">
        <v>0</v>
      </c>
      <c r="AG131" s="15">
        <v>0</v>
      </c>
      <c r="AH131" s="15">
        <v>0</v>
      </c>
      <c r="AI131" s="15">
        <v>0</v>
      </c>
      <c r="AJ131" s="15">
        <v>0</v>
      </c>
      <c r="AK131" s="15">
        <v>0</v>
      </c>
      <c r="AL131" s="15">
        <v>0</v>
      </c>
      <c r="AM131" s="15">
        <v>0</v>
      </c>
      <c r="AN131" s="15">
        <v>0</v>
      </c>
      <c r="AO131" s="15">
        <v>0</v>
      </c>
      <c r="AP131" s="15">
        <v>0</v>
      </c>
      <c r="AQ131" s="15">
        <v>0</v>
      </c>
      <c r="AR131" s="15">
        <v>0</v>
      </c>
      <c r="AS131" s="15">
        <v>0</v>
      </c>
      <c r="AT131" s="15">
        <v>0</v>
      </c>
      <c r="AU131" s="15"/>
      <c r="AV131" s="15"/>
      <c r="AW131" s="15"/>
      <c r="AX131" s="15"/>
      <c r="AY131" s="15"/>
      <c r="AZ131" s="15"/>
      <c r="BA131" s="15"/>
      <c r="BB131" s="15"/>
      <c r="BC131" s="15"/>
      <c r="BD131" s="15"/>
      <c r="BE131" s="15"/>
      <c r="BF131" s="15"/>
      <c r="BG131" s="15">
        <v>0</v>
      </c>
      <c r="BH131" s="15">
        <v>0</v>
      </c>
      <c r="BI131" s="15">
        <v>0</v>
      </c>
      <c r="BJ131" s="15">
        <v>0</v>
      </c>
      <c r="BK131" s="15">
        <v>0</v>
      </c>
      <c r="BL131" s="15">
        <v>0</v>
      </c>
      <c r="BM131" s="15">
        <v>0</v>
      </c>
      <c r="BN131" s="15">
        <v>0</v>
      </c>
      <c r="BO131" s="15">
        <v>0</v>
      </c>
      <c r="BP131" s="15">
        <v>0</v>
      </c>
      <c r="BQ131" s="15">
        <v>0</v>
      </c>
      <c r="BR131" s="15">
        <v>0</v>
      </c>
      <c r="BS131" s="10"/>
      <c r="BT131" s="10"/>
      <c r="BU131" s="10"/>
      <c r="BV131" s="17"/>
      <c r="BW131" s="4"/>
      <c r="BX131" s="4"/>
      <c r="BY131" s="4"/>
      <c r="BZ131" s="4"/>
      <c r="CA131" s="4"/>
      <c r="CB131" s="4"/>
    </row>
    <row r="132" spans="1:80" s="5" customFormat="1" ht="15" x14ac:dyDescent="0.35">
      <c r="A132" s="111"/>
      <c r="B132" s="55"/>
      <c r="C132" s="10">
        <v>1</v>
      </c>
      <c r="D132" s="35"/>
      <c r="E132" s="68"/>
      <c r="F132" s="74">
        <v>0</v>
      </c>
      <c r="G132" s="80"/>
      <c r="H132" s="91"/>
      <c r="I132" s="81">
        <f t="shared" si="69"/>
        <v>0</v>
      </c>
      <c r="J132" s="81"/>
      <c r="K132" s="81"/>
      <c r="L132" s="81"/>
      <c r="M132" s="81"/>
      <c r="N132" s="81"/>
      <c r="O132" s="81"/>
      <c r="P132" s="92">
        <f t="shared" si="78"/>
        <v>0</v>
      </c>
      <c r="Q132" s="81">
        <f>SUM(Q133:Q134)</f>
        <v>0</v>
      </c>
      <c r="R132" s="94">
        <f>SUM(R133:R134)</f>
        <v>0</v>
      </c>
      <c r="S132" s="94"/>
      <c r="T132" s="94">
        <f t="shared" ref="T132:U132" si="80">SUM(T133:T134)</f>
        <v>0</v>
      </c>
      <c r="U132" s="94">
        <f t="shared" si="80"/>
        <v>0</v>
      </c>
      <c r="V132" s="84">
        <f>SUM(V133:V134)</f>
        <v>0</v>
      </c>
      <c r="W132" s="15">
        <v>0</v>
      </c>
      <c r="X132" s="15">
        <v>0</v>
      </c>
      <c r="Y132" s="15">
        <v>0</v>
      </c>
      <c r="Z132" s="15">
        <v>0</v>
      </c>
      <c r="AA132" s="15">
        <v>0</v>
      </c>
      <c r="AB132" s="15">
        <v>0</v>
      </c>
      <c r="AC132" s="15">
        <v>0</v>
      </c>
      <c r="AD132" s="15">
        <v>0</v>
      </c>
      <c r="AE132" s="15">
        <v>0</v>
      </c>
      <c r="AF132" s="15">
        <v>0</v>
      </c>
      <c r="AG132" s="15">
        <v>0</v>
      </c>
      <c r="AH132" s="15">
        <v>0</v>
      </c>
      <c r="AI132" s="15">
        <v>0</v>
      </c>
      <c r="AJ132" s="15">
        <v>0</v>
      </c>
      <c r="AK132" s="15">
        <v>0</v>
      </c>
      <c r="AL132" s="15">
        <v>0</v>
      </c>
      <c r="AM132" s="15">
        <v>0</v>
      </c>
      <c r="AN132" s="15">
        <v>0</v>
      </c>
      <c r="AO132" s="15">
        <v>0</v>
      </c>
      <c r="AP132" s="15">
        <v>0</v>
      </c>
      <c r="AQ132" s="15">
        <v>0</v>
      </c>
      <c r="AR132" s="15">
        <v>0</v>
      </c>
      <c r="AS132" s="15">
        <v>0</v>
      </c>
      <c r="AT132" s="15">
        <v>0</v>
      </c>
      <c r="AU132" s="15"/>
      <c r="AV132" s="15"/>
      <c r="AW132" s="15"/>
      <c r="AX132" s="15"/>
      <c r="AY132" s="15"/>
      <c r="AZ132" s="15"/>
      <c r="BA132" s="15"/>
      <c r="BB132" s="15"/>
      <c r="BC132" s="15"/>
      <c r="BD132" s="15"/>
      <c r="BE132" s="15"/>
      <c r="BF132" s="15"/>
      <c r="BG132" s="15">
        <v>0</v>
      </c>
      <c r="BH132" s="15">
        <v>0</v>
      </c>
      <c r="BI132" s="15">
        <v>0</v>
      </c>
      <c r="BJ132" s="15">
        <v>0</v>
      </c>
      <c r="BK132" s="15">
        <v>0</v>
      </c>
      <c r="BL132" s="15">
        <v>0</v>
      </c>
      <c r="BM132" s="15">
        <v>0</v>
      </c>
      <c r="BN132" s="15">
        <v>0</v>
      </c>
      <c r="BO132" s="15">
        <v>0</v>
      </c>
      <c r="BP132" s="15">
        <v>0</v>
      </c>
      <c r="BQ132" s="15">
        <v>0</v>
      </c>
      <c r="BR132" s="15">
        <v>0</v>
      </c>
      <c r="BS132" s="10"/>
      <c r="BT132" s="10"/>
      <c r="BU132" s="10"/>
      <c r="BV132" s="17"/>
      <c r="BW132" s="4"/>
      <c r="BX132" s="4"/>
      <c r="BY132" s="4"/>
      <c r="BZ132" s="4"/>
      <c r="CA132" s="4"/>
      <c r="CB132" s="4"/>
    </row>
    <row r="133" spans="1:80" s="5" customFormat="1" ht="15" customHeight="1" x14ac:dyDescent="0.35">
      <c r="A133" s="111"/>
      <c r="B133" s="55"/>
      <c r="C133" s="10">
        <v>2</v>
      </c>
      <c r="D133" s="35"/>
      <c r="E133" s="68"/>
      <c r="F133" s="74">
        <v>0</v>
      </c>
      <c r="G133" s="75"/>
      <c r="H133" s="95"/>
      <c r="I133" s="76">
        <f t="shared" si="69"/>
        <v>0</v>
      </c>
      <c r="J133" s="96"/>
      <c r="K133" s="96"/>
      <c r="L133" s="96"/>
      <c r="M133" s="96"/>
      <c r="N133" s="96"/>
      <c r="O133" s="96"/>
      <c r="P133" s="97">
        <f t="shared" si="78"/>
        <v>0</v>
      </c>
      <c r="Q133" s="76">
        <f t="shared" ref="Q133:Q134" si="81">G133*I133</f>
        <v>0</v>
      </c>
      <c r="R133" s="98">
        <v>0</v>
      </c>
      <c r="S133" s="98"/>
      <c r="T133" s="98">
        <v>0</v>
      </c>
      <c r="U133" s="98">
        <v>0</v>
      </c>
      <c r="V133" s="78">
        <f t="shared" ref="V133:V134" si="82">SUM(R133:U133)</f>
        <v>0</v>
      </c>
      <c r="W133" s="15">
        <v>0</v>
      </c>
      <c r="X133" s="15">
        <v>0</v>
      </c>
      <c r="Y133" s="15">
        <v>0</v>
      </c>
      <c r="Z133" s="15">
        <v>0</v>
      </c>
      <c r="AA133" s="15">
        <v>0</v>
      </c>
      <c r="AB133" s="15">
        <v>0</v>
      </c>
      <c r="AC133" s="15">
        <v>0</v>
      </c>
      <c r="AD133" s="15">
        <v>0</v>
      </c>
      <c r="AE133" s="15">
        <v>0</v>
      </c>
      <c r="AF133" s="15">
        <v>0</v>
      </c>
      <c r="AG133" s="15">
        <v>0</v>
      </c>
      <c r="AH133" s="15">
        <v>0</v>
      </c>
      <c r="AI133" s="15">
        <v>0</v>
      </c>
      <c r="AJ133" s="15">
        <v>0</v>
      </c>
      <c r="AK133" s="15">
        <v>0</v>
      </c>
      <c r="AL133" s="15">
        <v>0</v>
      </c>
      <c r="AM133" s="15">
        <v>0</v>
      </c>
      <c r="AN133" s="15">
        <v>0</v>
      </c>
      <c r="AO133" s="15">
        <v>0</v>
      </c>
      <c r="AP133" s="15">
        <v>0</v>
      </c>
      <c r="AQ133" s="15">
        <v>0</v>
      </c>
      <c r="AR133" s="15">
        <v>0</v>
      </c>
      <c r="AS133" s="15">
        <v>0</v>
      </c>
      <c r="AT133" s="15">
        <v>0</v>
      </c>
      <c r="AU133" s="15"/>
      <c r="AV133" s="15"/>
      <c r="AW133" s="15"/>
      <c r="AX133" s="15"/>
      <c r="AY133" s="15"/>
      <c r="AZ133" s="15"/>
      <c r="BA133" s="15"/>
      <c r="BB133" s="15"/>
      <c r="BC133" s="15"/>
      <c r="BD133" s="15"/>
      <c r="BE133" s="15"/>
      <c r="BF133" s="15"/>
      <c r="BG133" s="15">
        <v>0</v>
      </c>
      <c r="BH133" s="15">
        <v>0</v>
      </c>
      <c r="BI133" s="15">
        <v>0</v>
      </c>
      <c r="BJ133" s="15">
        <v>0</v>
      </c>
      <c r="BK133" s="15">
        <v>0</v>
      </c>
      <c r="BL133" s="15">
        <v>0</v>
      </c>
      <c r="BM133" s="15">
        <v>0</v>
      </c>
      <c r="BN133" s="15">
        <v>0</v>
      </c>
      <c r="BO133" s="15">
        <v>0</v>
      </c>
      <c r="BP133" s="15">
        <v>0</v>
      </c>
      <c r="BQ133" s="15">
        <v>0</v>
      </c>
      <c r="BR133" s="15">
        <v>0</v>
      </c>
      <c r="BS133" s="10"/>
      <c r="BT133" s="10"/>
      <c r="BU133" s="10"/>
      <c r="BV133" s="17"/>
      <c r="BW133" s="4"/>
      <c r="BX133" s="4"/>
      <c r="BY133" s="4"/>
      <c r="BZ133" s="4"/>
      <c r="CA133" s="4"/>
      <c r="CB133" s="4"/>
    </row>
    <row r="134" spans="1:80" s="5" customFormat="1" ht="15" customHeight="1" x14ac:dyDescent="0.35">
      <c r="A134" s="111"/>
      <c r="B134" s="55"/>
      <c r="C134" s="10">
        <v>3</v>
      </c>
      <c r="D134" s="35"/>
      <c r="E134" s="68"/>
      <c r="F134" s="74">
        <v>0</v>
      </c>
      <c r="G134" s="75"/>
      <c r="H134" s="95"/>
      <c r="I134" s="76">
        <f t="shared" si="69"/>
        <v>0</v>
      </c>
      <c r="J134" s="96"/>
      <c r="K134" s="96"/>
      <c r="L134" s="96"/>
      <c r="M134" s="96"/>
      <c r="N134" s="96"/>
      <c r="O134" s="96"/>
      <c r="P134" s="97">
        <f t="shared" si="78"/>
        <v>0</v>
      </c>
      <c r="Q134" s="76">
        <f t="shared" si="81"/>
        <v>0</v>
      </c>
      <c r="R134" s="98">
        <f>+P134</f>
        <v>0</v>
      </c>
      <c r="S134" s="98"/>
      <c r="T134" s="98">
        <f t="shared" ref="T134:U134" si="83">+R134</f>
        <v>0</v>
      </c>
      <c r="U134" s="98">
        <f t="shared" si="83"/>
        <v>0</v>
      </c>
      <c r="V134" s="78">
        <f t="shared" si="82"/>
        <v>0</v>
      </c>
      <c r="W134" s="15">
        <v>0</v>
      </c>
      <c r="X134" s="15">
        <v>0</v>
      </c>
      <c r="Y134" s="15">
        <v>0</v>
      </c>
      <c r="Z134" s="15">
        <v>0</v>
      </c>
      <c r="AA134" s="15">
        <v>0</v>
      </c>
      <c r="AB134" s="15">
        <v>0</v>
      </c>
      <c r="AC134" s="15">
        <v>0</v>
      </c>
      <c r="AD134" s="15">
        <v>0</v>
      </c>
      <c r="AE134" s="15">
        <v>0</v>
      </c>
      <c r="AF134" s="15">
        <v>0</v>
      </c>
      <c r="AG134" s="15">
        <v>0</v>
      </c>
      <c r="AH134" s="15">
        <v>0</v>
      </c>
      <c r="AI134" s="15">
        <v>0</v>
      </c>
      <c r="AJ134" s="15">
        <v>0</v>
      </c>
      <c r="AK134" s="15">
        <v>0</v>
      </c>
      <c r="AL134" s="15">
        <v>0</v>
      </c>
      <c r="AM134" s="15">
        <v>0</v>
      </c>
      <c r="AN134" s="15">
        <v>0</v>
      </c>
      <c r="AO134" s="15">
        <v>0</v>
      </c>
      <c r="AP134" s="15">
        <v>0</v>
      </c>
      <c r="AQ134" s="15">
        <v>0</v>
      </c>
      <c r="AR134" s="15">
        <v>0</v>
      </c>
      <c r="AS134" s="15">
        <v>0</v>
      </c>
      <c r="AT134" s="15">
        <v>0</v>
      </c>
      <c r="AU134" s="15"/>
      <c r="AV134" s="15"/>
      <c r="AW134" s="15"/>
      <c r="AX134" s="15"/>
      <c r="AY134" s="15"/>
      <c r="AZ134" s="15"/>
      <c r="BA134" s="15"/>
      <c r="BB134" s="15"/>
      <c r="BC134" s="15"/>
      <c r="BD134" s="15"/>
      <c r="BE134" s="15"/>
      <c r="BF134" s="15"/>
      <c r="BG134" s="15">
        <v>0</v>
      </c>
      <c r="BH134" s="15">
        <v>0</v>
      </c>
      <c r="BI134" s="15">
        <v>0</v>
      </c>
      <c r="BJ134" s="15">
        <v>0</v>
      </c>
      <c r="BK134" s="15">
        <v>0</v>
      </c>
      <c r="BL134" s="15">
        <v>0</v>
      </c>
      <c r="BM134" s="15">
        <v>0</v>
      </c>
      <c r="BN134" s="15">
        <v>0</v>
      </c>
      <c r="BO134" s="15">
        <v>0</v>
      </c>
      <c r="BP134" s="15">
        <v>0</v>
      </c>
      <c r="BQ134" s="15">
        <v>0</v>
      </c>
      <c r="BR134" s="15">
        <v>0</v>
      </c>
      <c r="BS134" s="10"/>
      <c r="BT134" s="10"/>
      <c r="BU134" s="10"/>
      <c r="BV134" s="17"/>
      <c r="BW134" s="4"/>
      <c r="BX134" s="4"/>
      <c r="BY134" s="4"/>
      <c r="BZ134" s="4"/>
      <c r="CA134" s="4"/>
      <c r="CB134" s="4"/>
    </row>
    <row r="135" spans="1:80" s="5" customFormat="1" ht="15" customHeight="1" x14ac:dyDescent="0.35">
      <c r="A135" s="111"/>
      <c r="B135" s="55"/>
      <c r="C135" s="35">
        <v>4</v>
      </c>
      <c r="D135" s="35"/>
      <c r="E135" s="68"/>
      <c r="F135" s="74">
        <v>0</v>
      </c>
      <c r="G135" s="80"/>
      <c r="H135" s="91"/>
      <c r="I135" s="81">
        <f t="shared" si="69"/>
        <v>0</v>
      </c>
      <c r="J135" s="81"/>
      <c r="K135" s="81"/>
      <c r="L135" s="81"/>
      <c r="M135" s="81"/>
      <c r="N135" s="81"/>
      <c r="O135" s="81"/>
      <c r="P135" s="92">
        <f t="shared" si="78"/>
        <v>0</v>
      </c>
      <c r="Q135" s="81">
        <f>Q136+Q137</f>
        <v>0</v>
      </c>
      <c r="R135" s="94">
        <f>SUM(R136:R137)</f>
        <v>0</v>
      </c>
      <c r="S135" s="94"/>
      <c r="T135" s="94">
        <f t="shared" ref="T135:U135" si="84">SUM(T136:T137)</f>
        <v>0</v>
      </c>
      <c r="U135" s="94">
        <f t="shared" si="84"/>
        <v>0</v>
      </c>
      <c r="V135" s="84">
        <f>SUM(V136:V137)</f>
        <v>0</v>
      </c>
      <c r="W135" s="15">
        <v>0</v>
      </c>
      <c r="X135" s="15">
        <v>0</v>
      </c>
      <c r="Y135" s="15">
        <v>0</v>
      </c>
      <c r="Z135" s="15">
        <v>0</v>
      </c>
      <c r="AA135" s="15">
        <v>0</v>
      </c>
      <c r="AB135" s="15">
        <v>0</v>
      </c>
      <c r="AC135" s="15">
        <v>0</v>
      </c>
      <c r="AD135" s="15">
        <v>0</v>
      </c>
      <c r="AE135" s="15">
        <v>0</v>
      </c>
      <c r="AF135" s="15">
        <v>0</v>
      </c>
      <c r="AG135" s="15">
        <v>0</v>
      </c>
      <c r="AH135" s="15">
        <v>0</v>
      </c>
      <c r="AI135" s="15">
        <v>0</v>
      </c>
      <c r="AJ135" s="15">
        <v>0</v>
      </c>
      <c r="AK135" s="15">
        <v>0</v>
      </c>
      <c r="AL135" s="15">
        <v>0</v>
      </c>
      <c r="AM135" s="15">
        <v>0</v>
      </c>
      <c r="AN135" s="15">
        <v>0</v>
      </c>
      <c r="AO135" s="15">
        <v>0</v>
      </c>
      <c r="AP135" s="15">
        <v>0</v>
      </c>
      <c r="AQ135" s="15">
        <v>0</v>
      </c>
      <c r="AR135" s="15">
        <v>0</v>
      </c>
      <c r="AS135" s="15">
        <v>0</v>
      </c>
      <c r="AT135" s="15">
        <v>0</v>
      </c>
      <c r="AU135" s="15"/>
      <c r="AV135" s="15"/>
      <c r="AW135" s="15"/>
      <c r="AX135" s="15"/>
      <c r="AY135" s="15"/>
      <c r="AZ135" s="15"/>
      <c r="BA135" s="15"/>
      <c r="BB135" s="15"/>
      <c r="BC135" s="15"/>
      <c r="BD135" s="15"/>
      <c r="BE135" s="15"/>
      <c r="BF135" s="15"/>
      <c r="BG135" s="15">
        <v>0</v>
      </c>
      <c r="BH135" s="15">
        <v>0</v>
      </c>
      <c r="BI135" s="15">
        <v>0</v>
      </c>
      <c r="BJ135" s="15">
        <v>0</v>
      </c>
      <c r="BK135" s="15">
        <v>0</v>
      </c>
      <c r="BL135" s="15">
        <v>0</v>
      </c>
      <c r="BM135" s="15">
        <v>0</v>
      </c>
      <c r="BN135" s="15">
        <v>0</v>
      </c>
      <c r="BO135" s="15">
        <v>0</v>
      </c>
      <c r="BP135" s="15">
        <v>0</v>
      </c>
      <c r="BQ135" s="15">
        <v>0</v>
      </c>
      <c r="BR135" s="15">
        <v>0</v>
      </c>
      <c r="BS135" s="10"/>
      <c r="BT135" s="10"/>
      <c r="BU135" s="10"/>
      <c r="BV135" s="17"/>
      <c r="BW135" s="4"/>
      <c r="BX135" s="4"/>
      <c r="BY135" s="4"/>
      <c r="BZ135" s="4"/>
      <c r="CA135" s="4"/>
      <c r="CB135" s="4"/>
    </row>
    <row r="136" spans="1:80" s="5" customFormat="1" ht="15" x14ac:dyDescent="0.35">
      <c r="A136" s="111"/>
      <c r="B136" s="55"/>
      <c r="C136" s="10">
        <v>5</v>
      </c>
      <c r="D136" s="35"/>
      <c r="E136" s="68"/>
      <c r="F136" s="74">
        <v>0</v>
      </c>
      <c r="G136" s="75"/>
      <c r="H136" s="95"/>
      <c r="I136" s="76">
        <f t="shared" si="69"/>
        <v>0</v>
      </c>
      <c r="J136" s="96"/>
      <c r="K136" s="96"/>
      <c r="L136" s="96"/>
      <c r="M136" s="96"/>
      <c r="N136" s="96"/>
      <c r="O136" s="96"/>
      <c r="P136" s="97">
        <f t="shared" si="78"/>
        <v>0</v>
      </c>
      <c r="Q136" s="76">
        <f t="shared" ref="Q136:Q137" si="85">G136*I136</f>
        <v>0</v>
      </c>
      <c r="R136" s="98">
        <v>0</v>
      </c>
      <c r="S136" s="98"/>
      <c r="T136" s="98">
        <v>0</v>
      </c>
      <c r="U136" s="98">
        <v>0</v>
      </c>
      <c r="V136" s="78">
        <f t="shared" ref="V136:V137" si="86">SUM(R136:U136)</f>
        <v>0</v>
      </c>
      <c r="W136" s="15">
        <v>0</v>
      </c>
      <c r="X136" s="15">
        <v>0</v>
      </c>
      <c r="Y136" s="15">
        <v>0</v>
      </c>
      <c r="Z136" s="15">
        <v>0</v>
      </c>
      <c r="AA136" s="15">
        <v>0</v>
      </c>
      <c r="AB136" s="15">
        <v>0</v>
      </c>
      <c r="AC136" s="15">
        <v>0</v>
      </c>
      <c r="AD136" s="15">
        <v>0</v>
      </c>
      <c r="AE136" s="15">
        <v>0</v>
      </c>
      <c r="AF136" s="15">
        <v>0</v>
      </c>
      <c r="AG136" s="15">
        <v>0</v>
      </c>
      <c r="AH136" s="15">
        <v>0</v>
      </c>
      <c r="AI136" s="15">
        <v>0</v>
      </c>
      <c r="AJ136" s="15">
        <v>0</v>
      </c>
      <c r="AK136" s="15">
        <v>0</v>
      </c>
      <c r="AL136" s="15">
        <v>0</v>
      </c>
      <c r="AM136" s="15">
        <v>0</v>
      </c>
      <c r="AN136" s="15">
        <v>0</v>
      </c>
      <c r="AO136" s="15">
        <v>0</v>
      </c>
      <c r="AP136" s="15">
        <v>0</v>
      </c>
      <c r="AQ136" s="15">
        <v>0</v>
      </c>
      <c r="AR136" s="15">
        <v>0</v>
      </c>
      <c r="AS136" s="15">
        <v>0</v>
      </c>
      <c r="AT136" s="15">
        <v>0</v>
      </c>
      <c r="AU136" s="15"/>
      <c r="AV136" s="15"/>
      <c r="AW136" s="15"/>
      <c r="AX136" s="15"/>
      <c r="AY136" s="15"/>
      <c r="AZ136" s="15"/>
      <c r="BA136" s="15"/>
      <c r="BB136" s="15"/>
      <c r="BC136" s="15"/>
      <c r="BD136" s="15"/>
      <c r="BE136" s="15"/>
      <c r="BF136" s="15"/>
      <c r="BG136" s="15">
        <v>0</v>
      </c>
      <c r="BH136" s="15">
        <v>0</v>
      </c>
      <c r="BI136" s="15">
        <v>0</v>
      </c>
      <c r="BJ136" s="15">
        <v>0</v>
      </c>
      <c r="BK136" s="15">
        <v>0</v>
      </c>
      <c r="BL136" s="15">
        <v>0</v>
      </c>
      <c r="BM136" s="15">
        <v>0</v>
      </c>
      <c r="BN136" s="15">
        <v>0</v>
      </c>
      <c r="BO136" s="15">
        <v>0</v>
      </c>
      <c r="BP136" s="15">
        <v>0</v>
      </c>
      <c r="BQ136" s="15">
        <v>0</v>
      </c>
      <c r="BR136" s="15">
        <v>0</v>
      </c>
      <c r="BS136" s="10"/>
      <c r="BT136" s="10"/>
      <c r="BU136" s="10"/>
      <c r="BV136" s="17"/>
      <c r="BW136" s="4"/>
      <c r="BX136" s="4"/>
      <c r="BY136" s="4"/>
      <c r="BZ136" s="4"/>
      <c r="CA136" s="4"/>
      <c r="CB136" s="4"/>
    </row>
    <row r="137" spans="1:80" s="5" customFormat="1" ht="30" x14ac:dyDescent="0.35">
      <c r="A137" s="111"/>
      <c r="B137" s="56">
        <v>3</v>
      </c>
      <c r="C137" s="10"/>
      <c r="D137" s="35"/>
      <c r="E137" s="68" t="s">
        <v>116</v>
      </c>
      <c r="F137" s="74">
        <v>0</v>
      </c>
      <c r="G137" s="75"/>
      <c r="H137" s="95"/>
      <c r="I137" s="76">
        <f t="shared" si="69"/>
        <v>0</v>
      </c>
      <c r="J137" s="96"/>
      <c r="K137" s="96"/>
      <c r="L137" s="96"/>
      <c r="M137" s="96"/>
      <c r="N137" s="96"/>
      <c r="O137" s="96"/>
      <c r="P137" s="97">
        <f t="shared" si="78"/>
        <v>0</v>
      </c>
      <c r="Q137" s="76">
        <f t="shared" si="85"/>
        <v>0</v>
      </c>
      <c r="R137" s="98">
        <v>0</v>
      </c>
      <c r="S137" s="98">
        <f>+Q137</f>
        <v>0</v>
      </c>
      <c r="T137" s="98">
        <v>0</v>
      </c>
      <c r="U137" s="98">
        <v>0</v>
      </c>
      <c r="V137" s="78">
        <f t="shared" si="86"/>
        <v>0</v>
      </c>
      <c r="W137" s="15">
        <v>0</v>
      </c>
      <c r="X137" s="15">
        <v>0</v>
      </c>
      <c r="Y137" s="15">
        <v>0</v>
      </c>
      <c r="Z137" s="15">
        <v>0</v>
      </c>
      <c r="AA137" s="15">
        <v>0</v>
      </c>
      <c r="AB137" s="15">
        <v>0</v>
      </c>
      <c r="AC137" s="15">
        <v>0</v>
      </c>
      <c r="AD137" s="15">
        <v>0</v>
      </c>
      <c r="AE137" s="15">
        <v>0</v>
      </c>
      <c r="AF137" s="15">
        <v>0</v>
      </c>
      <c r="AG137" s="15">
        <v>0</v>
      </c>
      <c r="AH137" s="15">
        <v>0</v>
      </c>
      <c r="AI137" s="15">
        <v>0</v>
      </c>
      <c r="AJ137" s="15">
        <v>0</v>
      </c>
      <c r="AK137" s="15">
        <v>0</v>
      </c>
      <c r="AL137" s="15">
        <v>0</v>
      </c>
      <c r="AM137" s="15">
        <v>0</v>
      </c>
      <c r="AN137" s="15">
        <v>0</v>
      </c>
      <c r="AO137" s="15">
        <v>0</v>
      </c>
      <c r="AP137" s="15">
        <v>0</v>
      </c>
      <c r="AQ137" s="15">
        <v>0</v>
      </c>
      <c r="AR137" s="15">
        <v>0</v>
      </c>
      <c r="AS137" s="15">
        <v>0</v>
      </c>
      <c r="AT137" s="15">
        <v>0</v>
      </c>
      <c r="AU137" s="15"/>
      <c r="AV137" s="15"/>
      <c r="AW137" s="15"/>
      <c r="AX137" s="15"/>
      <c r="AY137" s="15"/>
      <c r="AZ137" s="15"/>
      <c r="BA137" s="15"/>
      <c r="BB137" s="15"/>
      <c r="BC137" s="15"/>
      <c r="BD137" s="15"/>
      <c r="BE137" s="15"/>
      <c r="BF137" s="15"/>
      <c r="BG137" s="15">
        <v>0</v>
      </c>
      <c r="BH137" s="15">
        <v>0</v>
      </c>
      <c r="BI137" s="15">
        <v>0</v>
      </c>
      <c r="BJ137" s="15">
        <v>0</v>
      </c>
      <c r="BK137" s="15">
        <v>0</v>
      </c>
      <c r="BL137" s="15">
        <v>0</v>
      </c>
      <c r="BM137" s="15">
        <v>0</v>
      </c>
      <c r="BN137" s="15">
        <v>0</v>
      </c>
      <c r="BO137" s="15">
        <v>0</v>
      </c>
      <c r="BP137" s="15">
        <v>0</v>
      </c>
      <c r="BQ137" s="15">
        <v>0</v>
      </c>
      <c r="BR137" s="15">
        <v>0</v>
      </c>
      <c r="BS137" s="10"/>
      <c r="BT137" s="10"/>
      <c r="BU137" s="10"/>
      <c r="BV137" s="17"/>
      <c r="BW137" s="4"/>
      <c r="BX137" s="4"/>
      <c r="BY137" s="4"/>
      <c r="BZ137" s="4"/>
      <c r="CA137" s="4"/>
      <c r="CB137" s="4"/>
    </row>
    <row r="138" spans="1:80" s="5" customFormat="1" ht="15" customHeight="1" x14ac:dyDescent="0.35">
      <c r="A138" s="111"/>
      <c r="B138" s="56"/>
      <c r="C138" s="10">
        <v>1</v>
      </c>
      <c r="D138" s="35"/>
      <c r="E138" s="68"/>
      <c r="F138" s="74">
        <v>0</v>
      </c>
      <c r="G138" s="10"/>
      <c r="H138" s="10"/>
      <c r="I138" s="33"/>
      <c r="J138" s="12"/>
      <c r="K138" s="12"/>
      <c r="L138" s="12"/>
      <c r="M138" s="12"/>
      <c r="N138" s="12"/>
      <c r="O138" s="12"/>
      <c r="P138" s="13"/>
      <c r="Q138" s="13"/>
      <c r="R138" s="67"/>
      <c r="S138" s="67"/>
      <c r="T138" s="67"/>
      <c r="U138" s="67"/>
      <c r="V138" s="66"/>
      <c r="W138" s="15">
        <v>0</v>
      </c>
      <c r="X138" s="15">
        <v>0</v>
      </c>
      <c r="Y138" s="15">
        <v>0</v>
      </c>
      <c r="Z138" s="15">
        <v>0</v>
      </c>
      <c r="AA138" s="15">
        <v>0</v>
      </c>
      <c r="AB138" s="15">
        <v>0</v>
      </c>
      <c r="AC138" s="15">
        <v>0</v>
      </c>
      <c r="AD138" s="15">
        <v>0</v>
      </c>
      <c r="AE138" s="15">
        <v>0</v>
      </c>
      <c r="AF138" s="15">
        <v>0</v>
      </c>
      <c r="AG138" s="15">
        <v>0</v>
      </c>
      <c r="AH138" s="15">
        <v>0</v>
      </c>
      <c r="AI138" s="15">
        <v>0</v>
      </c>
      <c r="AJ138" s="15">
        <v>0</v>
      </c>
      <c r="AK138" s="15">
        <v>0</v>
      </c>
      <c r="AL138" s="15">
        <v>0</v>
      </c>
      <c r="AM138" s="15">
        <v>0</v>
      </c>
      <c r="AN138" s="15">
        <v>0</v>
      </c>
      <c r="AO138" s="15">
        <v>0</v>
      </c>
      <c r="AP138" s="15">
        <v>0</v>
      </c>
      <c r="AQ138" s="15">
        <v>0</v>
      </c>
      <c r="AR138" s="15">
        <v>0</v>
      </c>
      <c r="AS138" s="15">
        <v>0</v>
      </c>
      <c r="AT138" s="15">
        <v>0</v>
      </c>
      <c r="AU138" s="15"/>
      <c r="AV138" s="15"/>
      <c r="AW138" s="15"/>
      <c r="AX138" s="15"/>
      <c r="AY138" s="15"/>
      <c r="AZ138" s="15"/>
      <c r="BA138" s="15"/>
      <c r="BB138" s="15"/>
      <c r="BC138" s="15"/>
      <c r="BD138" s="15"/>
      <c r="BE138" s="15"/>
      <c r="BF138" s="15"/>
      <c r="BG138" s="15">
        <v>0</v>
      </c>
      <c r="BH138" s="15">
        <v>0</v>
      </c>
      <c r="BI138" s="15">
        <v>0</v>
      </c>
      <c r="BJ138" s="15">
        <v>0</v>
      </c>
      <c r="BK138" s="15">
        <v>0</v>
      </c>
      <c r="BL138" s="15">
        <v>0</v>
      </c>
      <c r="BM138" s="15">
        <v>0</v>
      </c>
      <c r="BN138" s="15">
        <v>0</v>
      </c>
      <c r="BO138" s="15">
        <v>0</v>
      </c>
      <c r="BP138" s="15">
        <v>0</v>
      </c>
      <c r="BQ138" s="15">
        <v>0</v>
      </c>
      <c r="BR138" s="15">
        <v>0</v>
      </c>
      <c r="BS138" s="10"/>
      <c r="BT138" s="10"/>
      <c r="BU138" s="10"/>
      <c r="BV138" s="17"/>
      <c r="BW138" s="4"/>
      <c r="BX138" s="4"/>
      <c r="BY138" s="4"/>
      <c r="BZ138" s="4"/>
      <c r="CA138" s="4"/>
      <c r="CB138" s="4"/>
    </row>
    <row r="139" spans="1:80" s="4" customFormat="1" ht="15" customHeight="1" x14ac:dyDescent="0.35">
      <c r="A139" s="111"/>
      <c r="B139" s="45"/>
      <c r="C139" s="10">
        <v>2</v>
      </c>
      <c r="D139" s="10"/>
      <c r="E139" s="68"/>
      <c r="F139" s="74">
        <v>0</v>
      </c>
      <c r="G139" s="10"/>
      <c r="H139" s="10"/>
      <c r="I139" s="33"/>
      <c r="J139" s="12"/>
      <c r="K139" s="12"/>
      <c r="L139" s="12"/>
      <c r="M139" s="12"/>
      <c r="N139" s="12"/>
      <c r="O139" s="12"/>
      <c r="P139" s="13"/>
      <c r="Q139" s="13"/>
      <c r="R139" s="67"/>
      <c r="S139" s="67"/>
      <c r="T139" s="67"/>
      <c r="U139" s="67"/>
      <c r="V139" s="66"/>
      <c r="W139" s="15">
        <v>0</v>
      </c>
      <c r="X139" s="15">
        <v>0</v>
      </c>
      <c r="Y139" s="15">
        <v>0</v>
      </c>
      <c r="Z139" s="15">
        <v>0</v>
      </c>
      <c r="AA139" s="15">
        <v>0</v>
      </c>
      <c r="AB139" s="15">
        <v>0</v>
      </c>
      <c r="AC139" s="15">
        <v>0</v>
      </c>
      <c r="AD139" s="15">
        <v>0</v>
      </c>
      <c r="AE139" s="15">
        <v>0</v>
      </c>
      <c r="AF139" s="15">
        <v>0</v>
      </c>
      <c r="AG139" s="15">
        <v>0</v>
      </c>
      <c r="AH139" s="15">
        <v>0</v>
      </c>
      <c r="AI139" s="15">
        <v>0</v>
      </c>
      <c r="AJ139" s="15">
        <v>0</v>
      </c>
      <c r="AK139" s="15">
        <v>0</v>
      </c>
      <c r="AL139" s="15">
        <v>0</v>
      </c>
      <c r="AM139" s="15">
        <v>0</v>
      </c>
      <c r="AN139" s="15">
        <v>0</v>
      </c>
      <c r="AO139" s="15">
        <v>0</v>
      </c>
      <c r="AP139" s="15">
        <v>0</v>
      </c>
      <c r="AQ139" s="15">
        <v>0</v>
      </c>
      <c r="AR139" s="15">
        <v>0</v>
      </c>
      <c r="AS139" s="15">
        <v>0</v>
      </c>
      <c r="AT139" s="15">
        <v>0</v>
      </c>
      <c r="AU139" s="15"/>
      <c r="AV139" s="15"/>
      <c r="AW139" s="15"/>
      <c r="AX139" s="15"/>
      <c r="AY139" s="15"/>
      <c r="AZ139" s="15"/>
      <c r="BA139" s="15"/>
      <c r="BB139" s="15"/>
      <c r="BC139" s="15"/>
      <c r="BD139" s="15"/>
      <c r="BE139" s="15"/>
      <c r="BF139" s="15"/>
      <c r="BG139" s="15">
        <v>0</v>
      </c>
      <c r="BH139" s="15">
        <v>0</v>
      </c>
      <c r="BI139" s="15">
        <v>0</v>
      </c>
      <c r="BJ139" s="15">
        <v>0</v>
      </c>
      <c r="BK139" s="15">
        <v>0</v>
      </c>
      <c r="BL139" s="15">
        <v>0</v>
      </c>
      <c r="BM139" s="15">
        <v>0</v>
      </c>
      <c r="BN139" s="15">
        <v>0</v>
      </c>
      <c r="BO139" s="15">
        <v>0</v>
      </c>
      <c r="BP139" s="15">
        <v>0</v>
      </c>
      <c r="BQ139" s="15">
        <v>0</v>
      </c>
      <c r="BR139" s="15">
        <v>0</v>
      </c>
      <c r="BS139" s="10"/>
      <c r="BT139" s="10"/>
      <c r="BU139" s="10"/>
      <c r="BV139" s="17"/>
    </row>
    <row r="140" spans="1:80" s="4" customFormat="1" ht="15" x14ac:dyDescent="0.35">
      <c r="A140" s="111"/>
      <c r="B140" s="45"/>
      <c r="C140" s="10">
        <v>3</v>
      </c>
      <c r="D140" s="10"/>
      <c r="E140" s="68"/>
      <c r="F140" s="74">
        <v>0</v>
      </c>
      <c r="G140" s="10"/>
      <c r="H140" s="10"/>
      <c r="I140" s="33"/>
      <c r="J140" s="12"/>
      <c r="K140" s="12"/>
      <c r="L140" s="12"/>
      <c r="M140" s="12"/>
      <c r="N140" s="12"/>
      <c r="O140" s="12"/>
      <c r="P140" s="13"/>
      <c r="Q140" s="13"/>
      <c r="R140" s="67"/>
      <c r="S140" s="67"/>
      <c r="T140" s="67"/>
      <c r="U140" s="67"/>
      <c r="V140" s="66"/>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0"/>
      <c r="BT140" s="10"/>
      <c r="BU140" s="10"/>
      <c r="BV140" s="17"/>
    </row>
    <row r="141" spans="1:80" s="4" customFormat="1" ht="15" x14ac:dyDescent="0.35">
      <c r="A141" s="111"/>
      <c r="B141" s="45"/>
      <c r="C141" s="35">
        <v>4</v>
      </c>
      <c r="D141" s="10"/>
      <c r="E141" s="68"/>
      <c r="F141" s="74">
        <v>0</v>
      </c>
      <c r="G141" s="10"/>
      <c r="H141" s="10"/>
      <c r="I141" s="33"/>
      <c r="J141" s="12"/>
      <c r="K141" s="12"/>
      <c r="L141" s="12"/>
      <c r="M141" s="12"/>
      <c r="N141" s="12"/>
      <c r="O141" s="12"/>
      <c r="P141" s="13"/>
      <c r="Q141" s="13"/>
      <c r="R141" s="67"/>
      <c r="S141" s="67"/>
      <c r="T141" s="67"/>
      <c r="U141" s="67"/>
      <c r="V141" s="66"/>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0"/>
      <c r="BT141" s="10"/>
      <c r="BU141" s="10"/>
      <c r="BV141" s="17"/>
    </row>
    <row r="142" spans="1:80" s="4" customFormat="1" ht="15" x14ac:dyDescent="0.35">
      <c r="A142" s="111"/>
      <c r="B142" s="45"/>
      <c r="C142" s="10">
        <v>5</v>
      </c>
      <c r="D142" s="10"/>
      <c r="E142" s="68"/>
      <c r="F142" s="74">
        <v>0</v>
      </c>
      <c r="G142" s="10"/>
      <c r="H142" s="10"/>
      <c r="I142" s="33"/>
      <c r="J142" s="12"/>
      <c r="K142" s="12"/>
      <c r="L142" s="12"/>
      <c r="M142" s="12"/>
      <c r="N142" s="12"/>
      <c r="O142" s="12"/>
      <c r="P142" s="13"/>
      <c r="Q142" s="13"/>
      <c r="R142" s="67"/>
      <c r="S142" s="67"/>
      <c r="T142" s="67"/>
      <c r="U142" s="67"/>
      <c r="V142" s="66"/>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0"/>
      <c r="BT142" s="10"/>
      <c r="BU142" s="10"/>
      <c r="BV142" s="17"/>
    </row>
    <row r="143" spans="1:80" s="4" customFormat="1" ht="45" x14ac:dyDescent="0.35">
      <c r="A143" s="111"/>
      <c r="B143" s="45">
        <v>4</v>
      </c>
      <c r="C143" s="10"/>
      <c r="D143" s="10"/>
      <c r="E143" s="68" t="s">
        <v>117</v>
      </c>
      <c r="F143" s="74">
        <v>0</v>
      </c>
      <c r="G143" s="10"/>
      <c r="H143" s="10"/>
      <c r="I143" s="33"/>
      <c r="J143" s="12"/>
      <c r="K143" s="12"/>
      <c r="L143" s="12"/>
      <c r="M143" s="12"/>
      <c r="N143" s="12"/>
      <c r="O143" s="12"/>
      <c r="P143" s="13"/>
      <c r="Q143" s="13"/>
      <c r="R143" s="67"/>
      <c r="S143" s="67"/>
      <c r="T143" s="67"/>
      <c r="U143" s="67"/>
      <c r="V143" s="66"/>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0"/>
      <c r="BT143" s="10"/>
      <c r="BU143" s="10"/>
      <c r="BV143" s="17"/>
    </row>
    <row r="144" spans="1:80" s="4" customFormat="1" ht="15" x14ac:dyDescent="0.35">
      <c r="A144" s="111"/>
      <c r="B144" s="45"/>
      <c r="C144" s="10">
        <v>1</v>
      </c>
      <c r="D144" s="10"/>
      <c r="E144" s="68"/>
      <c r="F144" s="74">
        <v>0</v>
      </c>
      <c r="G144" s="10"/>
      <c r="H144" s="10"/>
      <c r="I144" s="33"/>
      <c r="J144" s="12"/>
      <c r="K144" s="12"/>
      <c r="L144" s="12"/>
      <c r="M144" s="12"/>
      <c r="N144" s="12"/>
      <c r="O144" s="12"/>
      <c r="P144" s="13"/>
      <c r="Q144" s="13"/>
      <c r="R144" s="67"/>
      <c r="S144" s="67"/>
      <c r="T144" s="67"/>
      <c r="U144" s="67"/>
      <c r="V144" s="66"/>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0"/>
      <c r="BT144" s="10"/>
      <c r="BU144" s="10"/>
      <c r="BV144" s="17"/>
    </row>
    <row r="145" spans="1:74" s="4" customFormat="1" ht="15" x14ac:dyDescent="0.35">
      <c r="A145" s="111"/>
      <c r="B145" s="45"/>
      <c r="C145" s="10">
        <v>2</v>
      </c>
      <c r="D145" s="10"/>
      <c r="E145" s="68"/>
      <c r="F145" s="74">
        <v>0</v>
      </c>
      <c r="G145" s="10"/>
      <c r="H145" s="10"/>
      <c r="I145" s="33"/>
      <c r="J145" s="12"/>
      <c r="K145" s="12"/>
      <c r="L145" s="12"/>
      <c r="M145" s="12"/>
      <c r="N145" s="12"/>
      <c r="O145" s="12"/>
      <c r="P145" s="13"/>
      <c r="Q145" s="13"/>
      <c r="R145" s="67"/>
      <c r="S145" s="67"/>
      <c r="T145" s="67"/>
      <c r="U145" s="67"/>
      <c r="V145" s="66"/>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0"/>
      <c r="BT145" s="10"/>
      <c r="BU145" s="10"/>
      <c r="BV145" s="17"/>
    </row>
    <row r="146" spans="1:74" s="4" customFormat="1" ht="15" x14ac:dyDescent="0.35">
      <c r="A146" s="111"/>
      <c r="B146" s="45"/>
      <c r="C146" s="10">
        <v>3</v>
      </c>
      <c r="D146" s="10"/>
      <c r="E146" s="68"/>
      <c r="F146" s="74">
        <v>0</v>
      </c>
      <c r="G146" s="10"/>
      <c r="H146" s="10"/>
      <c r="I146" s="33"/>
      <c r="J146" s="12"/>
      <c r="K146" s="12"/>
      <c r="L146" s="12"/>
      <c r="M146" s="12"/>
      <c r="N146" s="12"/>
      <c r="O146" s="12"/>
      <c r="P146" s="13"/>
      <c r="Q146" s="13"/>
      <c r="R146" s="67"/>
      <c r="S146" s="67"/>
      <c r="T146" s="67"/>
      <c r="U146" s="67"/>
      <c r="V146" s="66"/>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0"/>
      <c r="BT146" s="10"/>
      <c r="BU146" s="10"/>
      <c r="BV146" s="17"/>
    </row>
    <row r="147" spans="1:74" s="4" customFormat="1" ht="15" x14ac:dyDescent="0.35">
      <c r="A147" s="111"/>
      <c r="B147" s="45"/>
      <c r="C147" s="35">
        <v>4</v>
      </c>
      <c r="D147" s="10"/>
      <c r="E147" s="68"/>
      <c r="F147" s="74">
        <v>0</v>
      </c>
      <c r="G147" s="10"/>
      <c r="H147" s="10"/>
      <c r="I147" s="33"/>
      <c r="J147" s="12"/>
      <c r="K147" s="12"/>
      <c r="L147" s="12"/>
      <c r="M147" s="12"/>
      <c r="N147" s="12"/>
      <c r="O147" s="12"/>
      <c r="P147" s="13"/>
      <c r="Q147" s="13"/>
      <c r="R147" s="67"/>
      <c r="S147" s="67"/>
      <c r="T147" s="67"/>
      <c r="U147" s="67"/>
      <c r="V147" s="66"/>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0"/>
      <c r="BT147" s="10"/>
      <c r="BU147" s="10"/>
      <c r="BV147" s="17"/>
    </row>
    <row r="148" spans="1:74" s="4" customFormat="1" ht="15" x14ac:dyDescent="0.35">
      <c r="A148" s="111"/>
      <c r="B148" s="45"/>
      <c r="C148" s="10">
        <v>5</v>
      </c>
      <c r="D148" s="10"/>
      <c r="E148" s="68"/>
      <c r="F148" s="74">
        <v>0</v>
      </c>
      <c r="G148" s="10"/>
      <c r="H148" s="10"/>
      <c r="I148" s="33"/>
      <c r="J148" s="12"/>
      <c r="K148" s="12"/>
      <c r="L148" s="12"/>
      <c r="M148" s="12"/>
      <c r="N148" s="12"/>
      <c r="O148" s="12"/>
      <c r="P148" s="13"/>
      <c r="Q148" s="13"/>
      <c r="R148" s="67"/>
      <c r="S148" s="67"/>
      <c r="T148" s="67"/>
      <c r="U148" s="67"/>
      <c r="V148" s="66"/>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0"/>
      <c r="BT148" s="10"/>
      <c r="BU148" s="10"/>
      <c r="BV148" s="17"/>
    </row>
    <row r="149" spans="1:74" s="4" customFormat="1" ht="30" x14ac:dyDescent="0.35">
      <c r="A149" s="111"/>
      <c r="B149" s="45">
        <v>5</v>
      </c>
      <c r="C149" s="10"/>
      <c r="D149" s="10"/>
      <c r="E149" s="68" t="s">
        <v>118</v>
      </c>
      <c r="F149" s="74">
        <v>0</v>
      </c>
      <c r="G149" s="10"/>
      <c r="H149" s="10"/>
      <c r="I149" s="33"/>
      <c r="J149" s="12"/>
      <c r="K149" s="12"/>
      <c r="L149" s="12"/>
      <c r="M149" s="12"/>
      <c r="N149" s="12"/>
      <c r="O149" s="12"/>
      <c r="P149" s="13"/>
      <c r="Q149" s="13"/>
      <c r="R149" s="67"/>
      <c r="S149" s="67"/>
      <c r="T149" s="67"/>
      <c r="U149" s="67"/>
      <c r="V149" s="66"/>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0"/>
      <c r="BT149" s="10"/>
      <c r="BU149" s="10"/>
      <c r="BV149" s="17"/>
    </row>
    <row r="150" spans="1:74" s="4" customFormat="1" ht="15" x14ac:dyDescent="0.35">
      <c r="A150" s="111"/>
      <c r="B150" s="45"/>
      <c r="C150" s="10">
        <v>1</v>
      </c>
      <c r="D150" s="10"/>
      <c r="E150" s="68"/>
      <c r="F150" s="74">
        <v>0</v>
      </c>
      <c r="G150" s="10"/>
      <c r="H150" s="10"/>
      <c r="I150" s="33"/>
      <c r="J150" s="12"/>
      <c r="K150" s="12"/>
      <c r="L150" s="12"/>
      <c r="M150" s="12"/>
      <c r="N150" s="12"/>
      <c r="O150" s="12"/>
      <c r="P150" s="13"/>
      <c r="Q150" s="13"/>
      <c r="R150" s="67"/>
      <c r="S150" s="67"/>
      <c r="T150" s="67"/>
      <c r="U150" s="67"/>
      <c r="V150" s="66"/>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0"/>
      <c r="BT150" s="10"/>
      <c r="BU150" s="10"/>
      <c r="BV150" s="17"/>
    </row>
    <row r="151" spans="1:74" s="4" customFormat="1" ht="15" x14ac:dyDescent="0.35">
      <c r="A151" s="111"/>
      <c r="B151" s="45"/>
      <c r="C151" s="10">
        <v>2</v>
      </c>
      <c r="D151" s="10"/>
      <c r="E151" s="68"/>
      <c r="F151" s="74">
        <v>0</v>
      </c>
      <c r="G151" s="10"/>
      <c r="H151" s="10"/>
      <c r="I151" s="33"/>
      <c r="J151" s="12"/>
      <c r="K151" s="12"/>
      <c r="L151" s="12"/>
      <c r="M151" s="12"/>
      <c r="N151" s="12"/>
      <c r="O151" s="12"/>
      <c r="P151" s="13"/>
      <c r="Q151" s="13"/>
      <c r="R151" s="67"/>
      <c r="S151" s="67"/>
      <c r="T151" s="67"/>
      <c r="U151" s="67"/>
      <c r="V151" s="66"/>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0"/>
      <c r="BT151" s="10"/>
      <c r="BU151" s="10"/>
      <c r="BV151" s="17"/>
    </row>
    <row r="152" spans="1:74" s="4" customFormat="1" ht="15" x14ac:dyDescent="0.35">
      <c r="A152" s="111"/>
      <c r="B152" s="45"/>
      <c r="C152" s="10">
        <v>3</v>
      </c>
      <c r="D152" s="10"/>
      <c r="E152" s="68"/>
      <c r="F152" s="74">
        <v>0</v>
      </c>
      <c r="G152" s="10"/>
      <c r="H152" s="10"/>
      <c r="I152" s="33"/>
      <c r="J152" s="12"/>
      <c r="K152" s="12"/>
      <c r="L152" s="12"/>
      <c r="M152" s="12"/>
      <c r="N152" s="12"/>
      <c r="O152" s="12"/>
      <c r="P152" s="13"/>
      <c r="Q152" s="13"/>
      <c r="R152" s="67"/>
      <c r="S152" s="67"/>
      <c r="T152" s="67"/>
      <c r="U152" s="67"/>
      <c r="V152" s="66"/>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0"/>
      <c r="BT152" s="10"/>
      <c r="BU152" s="10"/>
      <c r="BV152" s="17"/>
    </row>
    <row r="153" spans="1:74" s="4" customFormat="1" ht="15" x14ac:dyDescent="0.35">
      <c r="A153" s="111"/>
      <c r="B153" s="45"/>
      <c r="C153" s="35">
        <v>4</v>
      </c>
      <c r="D153" s="10"/>
      <c r="E153" s="68"/>
      <c r="F153" s="74">
        <v>0</v>
      </c>
      <c r="G153" s="10"/>
      <c r="H153" s="10"/>
      <c r="I153" s="33"/>
      <c r="J153" s="12"/>
      <c r="K153" s="12"/>
      <c r="L153" s="12"/>
      <c r="M153" s="12"/>
      <c r="N153" s="12"/>
      <c r="O153" s="12"/>
      <c r="P153" s="13"/>
      <c r="Q153" s="13"/>
      <c r="R153" s="67"/>
      <c r="S153" s="67"/>
      <c r="T153" s="67"/>
      <c r="U153" s="67"/>
      <c r="V153" s="66"/>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0"/>
      <c r="BT153" s="10"/>
      <c r="BU153" s="10"/>
      <c r="BV153" s="17"/>
    </row>
    <row r="154" spans="1:74" s="4" customFormat="1" ht="15" x14ac:dyDescent="0.35">
      <c r="A154" s="111"/>
      <c r="B154" s="45"/>
      <c r="C154" s="10">
        <v>5</v>
      </c>
      <c r="D154" s="10"/>
      <c r="E154" s="68"/>
      <c r="F154" s="74">
        <v>0</v>
      </c>
      <c r="G154" s="10"/>
      <c r="H154" s="10"/>
      <c r="I154" s="33"/>
      <c r="J154" s="12"/>
      <c r="K154" s="12"/>
      <c r="L154" s="12"/>
      <c r="M154" s="12"/>
      <c r="N154" s="12"/>
      <c r="O154" s="12"/>
      <c r="P154" s="13"/>
      <c r="Q154" s="13"/>
      <c r="R154" s="67"/>
      <c r="S154" s="67"/>
      <c r="T154" s="67"/>
      <c r="U154" s="67"/>
      <c r="V154" s="66"/>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0"/>
      <c r="BT154" s="10"/>
      <c r="BU154" s="10"/>
      <c r="BV154" s="17"/>
    </row>
    <row r="155" spans="1:74" s="4" customFormat="1" ht="60" x14ac:dyDescent="0.35">
      <c r="A155" s="111"/>
      <c r="B155" s="45">
        <v>6</v>
      </c>
      <c r="C155" s="10"/>
      <c r="D155" s="10"/>
      <c r="E155" s="68" t="s">
        <v>119</v>
      </c>
      <c r="F155" s="74">
        <v>0</v>
      </c>
      <c r="G155" s="10"/>
      <c r="H155" s="10"/>
      <c r="I155" s="33"/>
      <c r="J155" s="12"/>
      <c r="K155" s="12"/>
      <c r="L155" s="12"/>
      <c r="M155" s="12"/>
      <c r="N155" s="12"/>
      <c r="O155" s="12"/>
      <c r="P155" s="13"/>
      <c r="Q155" s="13"/>
      <c r="R155" s="67"/>
      <c r="S155" s="67"/>
      <c r="T155" s="67"/>
      <c r="U155" s="67"/>
      <c r="V155" s="66"/>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0"/>
      <c r="BT155" s="10"/>
      <c r="BU155" s="10"/>
      <c r="BV155" s="17"/>
    </row>
    <row r="156" spans="1:74" s="4" customFormat="1" ht="15" x14ac:dyDescent="0.35">
      <c r="A156" s="111"/>
      <c r="B156" s="45"/>
      <c r="C156" s="10">
        <v>1</v>
      </c>
      <c r="D156" s="10"/>
      <c r="E156" s="68"/>
      <c r="F156" s="74">
        <v>0</v>
      </c>
      <c r="G156" s="10"/>
      <c r="H156" s="10"/>
      <c r="I156" s="33"/>
      <c r="J156" s="12"/>
      <c r="K156" s="12"/>
      <c r="L156" s="12"/>
      <c r="M156" s="12"/>
      <c r="N156" s="12"/>
      <c r="O156" s="12"/>
      <c r="P156" s="13"/>
      <c r="Q156" s="13"/>
      <c r="R156" s="67"/>
      <c r="S156" s="67"/>
      <c r="T156" s="67"/>
      <c r="U156" s="67"/>
      <c r="V156" s="66"/>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0"/>
      <c r="BT156" s="10"/>
      <c r="BU156" s="10"/>
      <c r="BV156" s="17"/>
    </row>
    <row r="157" spans="1:74" s="4" customFormat="1" ht="15" x14ac:dyDescent="0.35">
      <c r="A157" s="111"/>
      <c r="B157" s="45"/>
      <c r="C157" s="10">
        <v>2</v>
      </c>
      <c r="D157" s="10"/>
      <c r="E157" s="68"/>
      <c r="F157" s="74">
        <v>0</v>
      </c>
      <c r="G157" s="10"/>
      <c r="H157" s="10"/>
      <c r="I157" s="33"/>
      <c r="J157" s="12"/>
      <c r="K157" s="12"/>
      <c r="L157" s="12"/>
      <c r="M157" s="12"/>
      <c r="N157" s="12"/>
      <c r="O157" s="12"/>
      <c r="P157" s="13"/>
      <c r="Q157" s="13"/>
      <c r="R157" s="67"/>
      <c r="S157" s="67"/>
      <c r="T157" s="67"/>
      <c r="U157" s="67"/>
      <c r="V157" s="66"/>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0"/>
      <c r="BT157" s="10"/>
      <c r="BU157" s="10"/>
      <c r="BV157" s="17"/>
    </row>
    <row r="158" spans="1:74" s="4" customFormat="1" ht="15" x14ac:dyDescent="0.35">
      <c r="A158" s="111"/>
      <c r="B158" s="45"/>
      <c r="C158" s="10">
        <v>3</v>
      </c>
      <c r="D158" s="10"/>
      <c r="E158" s="68"/>
      <c r="F158" s="74">
        <v>0</v>
      </c>
      <c r="G158" s="10"/>
      <c r="H158" s="10"/>
      <c r="I158" s="33"/>
      <c r="J158" s="12"/>
      <c r="K158" s="12"/>
      <c r="L158" s="12"/>
      <c r="M158" s="12"/>
      <c r="N158" s="12"/>
      <c r="O158" s="12"/>
      <c r="P158" s="13"/>
      <c r="Q158" s="13"/>
      <c r="R158" s="67"/>
      <c r="S158" s="67"/>
      <c r="T158" s="67"/>
      <c r="U158" s="67"/>
      <c r="V158" s="66"/>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0"/>
      <c r="BT158" s="10"/>
      <c r="BU158" s="10"/>
      <c r="BV158" s="17"/>
    </row>
    <row r="159" spans="1:74" s="4" customFormat="1" ht="15" x14ac:dyDescent="0.35">
      <c r="A159" s="111"/>
      <c r="B159" s="45"/>
      <c r="C159" s="35">
        <v>4</v>
      </c>
      <c r="D159" s="10"/>
      <c r="E159" s="68"/>
      <c r="F159" s="74">
        <v>0</v>
      </c>
      <c r="G159" s="10"/>
      <c r="H159" s="10"/>
      <c r="I159" s="33"/>
      <c r="J159" s="12"/>
      <c r="K159" s="12"/>
      <c r="L159" s="12"/>
      <c r="M159" s="12"/>
      <c r="N159" s="12"/>
      <c r="O159" s="12"/>
      <c r="P159" s="13"/>
      <c r="Q159" s="13"/>
      <c r="R159" s="67"/>
      <c r="S159" s="67"/>
      <c r="T159" s="67"/>
      <c r="U159" s="67"/>
      <c r="V159" s="66"/>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0"/>
      <c r="BT159" s="10"/>
      <c r="BU159" s="10"/>
      <c r="BV159" s="17"/>
    </row>
    <row r="160" spans="1:74" s="4" customFormat="1" ht="15" x14ac:dyDescent="0.35">
      <c r="A160" s="111"/>
      <c r="B160" s="45"/>
      <c r="C160" s="10">
        <v>5</v>
      </c>
      <c r="D160" s="10"/>
      <c r="E160" s="68"/>
      <c r="F160" s="74">
        <v>0</v>
      </c>
      <c r="G160" s="10"/>
      <c r="H160" s="10"/>
      <c r="I160" s="33"/>
      <c r="J160" s="12"/>
      <c r="K160" s="12"/>
      <c r="L160" s="12"/>
      <c r="M160" s="12"/>
      <c r="N160" s="12"/>
      <c r="O160" s="12"/>
      <c r="P160" s="13"/>
      <c r="Q160" s="13"/>
      <c r="R160" s="67"/>
      <c r="S160" s="67"/>
      <c r="T160" s="67"/>
      <c r="U160" s="67"/>
      <c r="V160" s="66"/>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0"/>
      <c r="BT160" s="10"/>
      <c r="BU160" s="10"/>
      <c r="BV160" s="17"/>
    </row>
    <row r="161" spans="1:74" s="4" customFormat="1" ht="45" x14ac:dyDescent="0.35">
      <c r="A161" s="111"/>
      <c r="B161" s="45">
        <v>7</v>
      </c>
      <c r="C161" s="10"/>
      <c r="D161" s="10"/>
      <c r="E161" s="68" t="s">
        <v>120</v>
      </c>
      <c r="F161" s="74">
        <v>0</v>
      </c>
      <c r="G161" s="10"/>
      <c r="H161" s="10"/>
      <c r="I161" s="33"/>
      <c r="J161" s="12"/>
      <c r="K161" s="12"/>
      <c r="L161" s="12"/>
      <c r="M161" s="12"/>
      <c r="N161" s="12"/>
      <c r="O161" s="12"/>
      <c r="P161" s="13"/>
      <c r="Q161" s="13"/>
      <c r="R161" s="67"/>
      <c r="S161" s="67"/>
      <c r="T161" s="67"/>
      <c r="U161" s="67"/>
      <c r="V161" s="66"/>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0"/>
      <c r="BT161" s="10"/>
      <c r="BU161" s="10"/>
      <c r="BV161" s="17"/>
    </row>
    <row r="162" spans="1:74" s="4" customFormat="1" ht="15" x14ac:dyDescent="0.35">
      <c r="A162" s="111"/>
      <c r="B162" s="45"/>
      <c r="C162" s="10">
        <v>1</v>
      </c>
      <c r="D162" s="10"/>
      <c r="E162" s="68"/>
      <c r="F162" s="60"/>
      <c r="G162" s="10"/>
      <c r="H162" s="10"/>
      <c r="I162" s="33"/>
      <c r="J162" s="12"/>
      <c r="K162" s="12"/>
      <c r="L162" s="12"/>
      <c r="M162" s="12"/>
      <c r="N162" s="12"/>
      <c r="O162" s="12"/>
      <c r="P162" s="13"/>
      <c r="Q162" s="13"/>
      <c r="R162" s="67"/>
      <c r="S162" s="67"/>
      <c r="T162" s="67"/>
      <c r="U162" s="67"/>
      <c r="V162" s="66"/>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0"/>
      <c r="BT162" s="10"/>
      <c r="BU162" s="10"/>
      <c r="BV162" s="17"/>
    </row>
    <row r="163" spans="1:74" s="4" customFormat="1" ht="15" x14ac:dyDescent="0.35">
      <c r="A163" s="111"/>
      <c r="B163" s="45"/>
      <c r="C163" s="10">
        <v>2</v>
      </c>
      <c r="D163" s="10"/>
      <c r="E163" s="68"/>
      <c r="F163" s="60"/>
      <c r="G163" s="10"/>
      <c r="H163" s="10"/>
      <c r="I163" s="33"/>
      <c r="J163" s="12"/>
      <c r="K163" s="12"/>
      <c r="L163" s="12"/>
      <c r="M163" s="12"/>
      <c r="N163" s="12"/>
      <c r="O163" s="12"/>
      <c r="P163" s="13"/>
      <c r="Q163" s="13"/>
      <c r="R163" s="67"/>
      <c r="S163" s="67"/>
      <c r="T163" s="67"/>
      <c r="U163" s="67"/>
      <c r="V163" s="66"/>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0"/>
      <c r="BT163" s="10"/>
      <c r="BU163" s="10"/>
      <c r="BV163" s="17"/>
    </row>
    <row r="164" spans="1:74" s="4" customFormat="1" ht="15" x14ac:dyDescent="0.35">
      <c r="A164" s="111"/>
      <c r="B164" s="45"/>
      <c r="C164" s="10">
        <v>3</v>
      </c>
      <c r="D164" s="10"/>
      <c r="E164" s="68"/>
      <c r="F164" s="60"/>
      <c r="G164" s="10"/>
      <c r="H164" s="10"/>
      <c r="I164" s="33"/>
      <c r="J164" s="12"/>
      <c r="K164" s="12"/>
      <c r="L164" s="12"/>
      <c r="M164" s="12"/>
      <c r="N164" s="12"/>
      <c r="O164" s="12"/>
      <c r="P164" s="13"/>
      <c r="Q164" s="13"/>
      <c r="R164" s="67"/>
      <c r="S164" s="67"/>
      <c r="T164" s="67"/>
      <c r="U164" s="67"/>
      <c r="V164" s="66"/>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0"/>
      <c r="BT164" s="10"/>
      <c r="BU164" s="10"/>
      <c r="BV164" s="17"/>
    </row>
    <row r="165" spans="1:74" s="4" customFormat="1" ht="15" x14ac:dyDescent="0.35">
      <c r="A165" s="111"/>
      <c r="B165" s="45"/>
      <c r="C165" s="35">
        <v>4</v>
      </c>
      <c r="D165" s="10"/>
      <c r="E165" s="68"/>
      <c r="F165" s="60"/>
      <c r="G165" s="10"/>
      <c r="H165" s="10"/>
      <c r="I165" s="33"/>
      <c r="J165" s="12"/>
      <c r="K165" s="12"/>
      <c r="L165" s="12"/>
      <c r="M165" s="12"/>
      <c r="N165" s="12"/>
      <c r="O165" s="12"/>
      <c r="P165" s="13"/>
      <c r="Q165" s="13"/>
      <c r="R165" s="67"/>
      <c r="S165" s="67"/>
      <c r="T165" s="67"/>
      <c r="U165" s="67"/>
      <c r="V165" s="66"/>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0"/>
      <c r="BT165" s="10"/>
      <c r="BU165" s="10"/>
      <c r="BV165" s="17"/>
    </row>
    <row r="166" spans="1:74" s="4" customFormat="1" ht="15" x14ac:dyDescent="0.35">
      <c r="A166" s="111"/>
      <c r="B166" s="45"/>
      <c r="C166" s="10">
        <v>5</v>
      </c>
      <c r="D166" s="10"/>
      <c r="E166" s="68"/>
      <c r="F166" s="60"/>
      <c r="G166" s="10"/>
      <c r="H166" s="10"/>
      <c r="I166" s="33"/>
      <c r="J166" s="12"/>
      <c r="K166" s="12"/>
      <c r="L166" s="12"/>
      <c r="M166" s="12"/>
      <c r="N166" s="12"/>
      <c r="O166" s="12"/>
      <c r="P166" s="13"/>
      <c r="Q166" s="13"/>
      <c r="R166" s="67"/>
      <c r="S166" s="67"/>
      <c r="T166" s="67"/>
      <c r="U166" s="67"/>
      <c r="V166" s="66"/>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0"/>
      <c r="BT166" s="10"/>
      <c r="BU166" s="10"/>
      <c r="BV166" s="17"/>
    </row>
    <row r="167" spans="1:74" s="4" customFormat="1" ht="45" x14ac:dyDescent="0.35">
      <c r="A167" s="111"/>
      <c r="B167" s="45">
        <v>8</v>
      </c>
      <c r="C167" s="10"/>
      <c r="D167" s="10"/>
      <c r="E167" s="68" t="s">
        <v>121</v>
      </c>
      <c r="F167" s="60"/>
      <c r="G167" s="10"/>
      <c r="H167" s="10"/>
      <c r="I167" s="33"/>
      <c r="J167" s="12"/>
      <c r="K167" s="12"/>
      <c r="L167" s="12"/>
      <c r="M167" s="12"/>
      <c r="N167" s="12"/>
      <c r="O167" s="12"/>
      <c r="P167" s="13"/>
      <c r="Q167" s="13"/>
      <c r="R167" s="67"/>
      <c r="S167" s="67"/>
      <c r="T167" s="67"/>
      <c r="U167" s="67"/>
      <c r="V167" s="66"/>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0"/>
      <c r="BT167" s="10"/>
      <c r="BU167" s="10"/>
      <c r="BV167" s="17"/>
    </row>
    <row r="168" spans="1:74" s="4" customFormat="1" ht="15" x14ac:dyDescent="0.35">
      <c r="A168" s="111"/>
      <c r="B168" s="45"/>
      <c r="C168" s="10">
        <v>1</v>
      </c>
      <c r="D168" s="10"/>
      <c r="E168" s="68"/>
      <c r="F168" s="60"/>
      <c r="G168" s="10"/>
      <c r="H168" s="10"/>
      <c r="I168" s="33"/>
      <c r="J168" s="12"/>
      <c r="K168" s="12"/>
      <c r="L168" s="12"/>
      <c r="M168" s="12"/>
      <c r="N168" s="12"/>
      <c r="O168" s="12"/>
      <c r="P168" s="13"/>
      <c r="Q168" s="13"/>
      <c r="R168" s="67"/>
      <c r="S168" s="67"/>
      <c r="T168" s="67"/>
      <c r="U168" s="67"/>
      <c r="V168" s="66"/>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0"/>
      <c r="BT168" s="10"/>
      <c r="BU168" s="10"/>
      <c r="BV168" s="17"/>
    </row>
    <row r="169" spans="1:74" s="4" customFormat="1" ht="15" x14ac:dyDescent="0.35">
      <c r="A169" s="111"/>
      <c r="B169" s="45"/>
      <c r="C169" s="10">
        <v>2</v>
      </c>
      <c r="D169" s="10"/>
      <c r="E169" s="68"/>
      <c r="F169" s="60"/>
      <c r="G169" s="10"/>
      <c r="H169" s="10"/>
      <c r="I169" s="33"/>
      <c r="J169" s="12"/>
      <c r="K169" s="12"/>
      <c r="L169" s="12"/>
      <c r="M169" s="12"/>
      <c r="N169" s="12"/>
      <c r="O169" s="12"/>
      <c r="P169" s="13"/>
      <c r="Q169" s="13"/>
      <c r="R169" s="67"/>
      <c r="S169" s="67"/>
      <c r="T169" s="67"/>
      <c r="U169" s="67"/>
      <c r="V169" s="66"/>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0"/>
      <c r="BT169" s="10"/>
      <c r="BU169" s="10"/>
      <c r="BV169" s="17"/>
    </row>
    <row r="170" spans="1:74" s="4" customFormat="1" ht="15" x14ac:dyDescent="0.35">
      <c r="A170" s="111"/>
      <c r="B170" s="45"/>
      <c r="C170" s="10">
        <v>3</v>
      </c>
      <c r="D170" s="10"/>
      <c r="E170" s="68"/>
      <c r="F170" s="60"/>
      <c r="G170" s="10"/>
      <c r="H170" s="10"/>
      <c r="I170" s="33"/>
      <c r="J170" s="12"/>
      <c r="K170" s="12"/>
      <c r="L170" s="12"/>
      <c r="M170" s="12"/>
      <c r="N170" s="12"/>
      <c r="O170" s="12"/>
      <c r="P170" s="13"/>
      <c r="Q170" s="13"/>
      <c r="R170" s="67"/>
      <c r="S170" s="67"/>
      <c r="T170" s="67"/>
      <c r="U170" s="67"/>
      <c r="V170" s="66"/>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0"/>
      <c r="BT170" s="10"/>
      <c r="BU170" s="10"/>
      <c r="BV170" s="17"/>
    </row>
    <row r="171" spans="1:74" s="4" customFormat="1" ht="15" x14ac:dyDescent="0.35">
      <c r="A171" s="111"/>
      <c r="B171" s="45"/>
      <c r="C171" s="35">
        <v>4</v>
      </c>
      <c r="D171" s="10"/>
      <c r="E171" s="68"/>
      <c r="F171" s="60"/>
      <c r="G171" s="10"/>
      <c r="H171" s="10"/>
      <c r="I171" s="33"/>
      <c r="J171" s="12"/>
      <c r="K171" s="12"/>
      <c r="L171" s="12"/>
      <c r="M171" s="12"/>
      <c r="N171" s="12"/>
      <c r="O171" s="12"/>
      <c r="P171" s="13"/>
      <c r="Q171" s="13"/>
      <c r="R171" s="67"/>
      <c r="S171" s="67"/>
      <c r="T171" s="67"/>
      <c r="U171" s="67"/>
      <c r="V171" s="66"/>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0"/>
      <c r="BT171" s="10"/>
      <c r="BU171" s="10"/>
      <c r="BV171" s="17"/>
    </row>
    <row r="172" spans="1:74" s="4" customFormat="1" ht="15" x14ac:dyDescent="0.35">
      <c r="A172" s="111"/>
      <c r="B172" s="45"/>
      <c r="C172" s="10">
        <v>5</v>
      </c>
      <c r="D172" s="10"/>
      <c r="E172" s="68"/>
      <c r="F172" s="60"/>
      <c r="G172" s="10"/>
      <c r="H172" s="10"/>
      <c r="I172" s="33"/>
      <c r="J172" s="12"/>
      <c r="K172" s="12"/>
      <c r="L172" s="12"/>
      <c r="M172" s="12"/>
      <c r="N172" s="12"/>
      <c r="O172" s="12"/>
      <c r="P172" s="13"/>
      <c r="Q172" s="13"/>
      <c r="R172" s="67"/>
      <c r="S172" s="67"/>
      <c r="T172" s="67"/>
      <c r="U172" s="67"/>
      <c r="V172" s="66"/>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0"/>
      <c r="BT172" s="10"/>
      <c r="BU172" s="10"/>
      <c r="BV172" s="17"/>
    </row>
    <row r="173" spans="1:74" s="4" customFormat="1" ht="45" x14ac:dyDescent="0.35">
      <c r="A173" s="111"/>
      <c r="B173" s="45">
        <v>9</v>
      </c>
      <c r="C173" s="10"/>
      <c r="D173" s="10"/>
      <c r="E173" s="68" t="s">
        <v>122</v>
      </c>
      <c r="F173" s="60"/>
      <c r="G173" s="10"/>
      <c r="H173" s="10"/>
      <c r="I173" s="33"/>
      <c r="J173" s="12"/>
      <c r="K173" s="12"/>
      <c r="L173" s="12"/>
      <c r="M173" s="12"/>
      <c r="N173" s="12"/>
      <c r="O173" s="12"/>
      <c r="P173" s="13"/>
      <c r="Q173" s="13"/>
      <c r="R173" s="67"/>
      <c r="S173" s="67"/>
      <c r="T173" s="67"/>
      <c r="U173" s="67"/>
      <c r="V173" s="66"/>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0"/>
      <c r="BT173" s="10"/>
      <c r="BU173" s="10"/>
      <c r="BV173" s="17"/>
    </row>
    <row r="174" spans="1:74" s="4" customFormat="1" ht="15" x14ac:dyDescent="0.35">
      <c r="A174" s="111"/>
      <c r="B174" s="45"/>
      <c r="C174" s="10">
        <v>1</v>
      </c>
      <c r="D174" s="10"/>
      <c r="E174" s="68"/>
      <c r="F174" s="60"/>
      <c r="G174" s="10"/>
      <c r="H174" s="10"/>
      <c r="I174" s="33"/>
      <c r="J174" s="12"/>
      <c r="K174" s="12"/>
      <c r="L174" s="12"/>
      <c r="M174" s="12"/>
      <c r="N174" s="12"/>
      <c r="O174" s="12"/>
      <c r="P174" s="13"/>
      <c r="Q174" s="13"/>
      <c r="R174" s="67"/>
      <c r="S174" s="67"/>
      <c r="T174" s="67"/>
      <c r="U174" s="67"/>
      <c r="V174" s="66"/>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0"/>
      <c r="BT174" s="10"/>
      <c r="BU174" s="10"/>
      <c r="BV174" s="17"/>
    </row>
    <row r="175" spans="1:74" s="4" customFormat="1" ht="15" x14ac:dyDescent="0.35">
      <c r="A175" s="111"/>
      <c r="B175" s="45"/>
      <c r="C175" s="10">
        <v>2</v>
      </c>
      <c r="D175" s="10"/>
      <c r="E175" s="68"/>
      <c r="F175" s="60"/>
      <c r="G175" s="10"/>
      <c r="H175" s="10"/>
      <c r="I175" s="33"/>
      <c r="J175" s="12"/>
      <c r="K175" s="12"/>
      <c r="L175" s="12"/>
      <c r="M175" s="12"/>
      <c r="N175" s="12"/>
      <c r="O175" s="12"/>
      <c r="P175" s="13"/>
      <c r="Q175" s="13"/>
      <c r="R175" s="67"/>
      <c r="S175" s="67"/>
      <c r="T175" s="67"/>
      <c r="U175" s="67"/>
      <c r="V175" s="66"/>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0"/>
      <c r="BT175" s="10"/>
      <c r="BU175" s="10"/>
      <c r="BV175" s="17"/>
    </row>
    <row r="176" spans="1:74" s="4" customFormat="1" ht="15" x14ac:dyDescent="0.35">
      <c r="A176" s="111"/>
      <c r="B176" s="45"/>
      <c r="C176" s="10">
        <v>3</v>
      </c>
      <c r="D176" s="10"/>
      <c r="F176" s="60"/>
      <c r="G176" s="10"/>
      <c r="H176" s="10"/>
      <c r="I176" s="33"/>
      <c r="J176" s="12"/>
      <c r="K176" s="12"/>
      <c r="L176" s="12"/>
      <c r="M176" s="12"/>
      <c r="N176" s="12"/>
      <c r="O176" s="12"/>
      <c r="P176" s="13"/>
      <c r="Q176" s="13"/>
      <c r="R176" s="67"/>
      <c r="S176" s="67"/>
      <c r="T176" s="67"/>
      <c r="U176" s="67"/>
      <c r="V176" s="66"/>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0"/>
      <c r="BT176" s="10"/>
      <c r="BU176" s="10"/>
      <c r="BV176" s="17"/>
    </row>
    <row r="177" spans="1:74" s="4" customFormat="1" ht="15" x14ac:dyDescent="0.35">
      <c r="A177" s="111"/>
      <c r="B177" s="45"/>
      <c r="C177" s="35">
        <v>4</v>
      </c>
      <c r="D177" s="10"/>
      <c r="E177" s="68"/>
      <c r="F177" s="60"/>
      <c r="G177" s="10"/>
      <c r="H177" s="10"/>
      <c r="I177" s="33"/>
      <c r="J177" s="12"/>
      <c r="K177" s="12"/>
      <c r="L177" s="12"/>
      <c r="M177" s="12"/>
      <c r="N177" s="12"/>
      <c r="O177" s="12"/>
      <c r="P177" s="13"/>
      <c r="Q177" s="13"/>
      <c r="R177" s="67"/>
      <c r="S177" s="67"/>
      <c r="T177" s="67"/>
      <c r="U177" s="67"/>
      <c r="V177" s="66"/>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0"/>
      <c r="BT177" s="10"/>
      <c r="BU177" s="10"/>
      <c r="BV177" s="17"/>
    </row>
    <row r="178" spans="1:74" s="4" customFormat="1" ht="15" x14ac:dyDescent="0.35">
      <c r="A178" s="111"/>
      <c r="B178" s="45"/>
      <c r="C178" s="10">
        <v>5</v>
      </c>
      <c r="D178" s="10"/>
      <c r="E178" s="68"/>
      <c r="F178" s="60"/>
      <c r="G178" s="10"/>
      <c r="H178" s="10"/>
      <c r="I178" s="33"/>
      <c r="J178" s="12"/>
      <c r="K178" s="12"/>
      <c r="L178" s="12"/>
      <c r="M178" s="12"/>
      <c r="N178" s="12"/>
      <c r="O178" s="12"/>
      <c r="P178" s="13"/>
      <c r="Q178" s="13"/>
      <c r="R178" s="67"/>
      <c r="S178" s="67"/>
      <c r="T178" s="67"/>
      <c r="U178" s="67"/>
      <c r="V178" s="66"/>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0"/>
      <c r="BT178" s="10"/>
      <c r="BU178" s="10"/>
      <c r="BV178" s="17"/>
    </row>
    <row r="179" spans="1:74" s="23" customFormat="1" ht="15.5" hidden="1" customHeight="1" x14ac:dyDescent="0.45">
      <c r="A179" s="358" t="s">
        <v>61</v>
      </c>
      <c r="B179" s="44"/>
      <c r="C179" s="26"/>
      <c r="D179" s="26"/>
      <c r="E179" s="24" t="s">
        <v>25</v>
      </c>
      <c r="F179" s="24"/>
      <c r="G179" s="43">
        <v>1</v>
      </c>
      <c r="H179" s="43" t="str">
        <f>H186</f>
        <v>SCR Report</v>
      </c>
      <c r="I179" s="19">
        <f t="shared" ref="I179:I209" si="87">P179</f>
        <v>7005</v>
      </c>
      <c r="J179" s="19">
        <f t="shared" ref="J179:O179" si="88">SUM(J186+J180)</f>
        <v>3800</v>
      </c>
      <c r="K179" s="19">
        <f t="shared" si="88"/>
        <v>1100</v>
      </c>
      <c r="L179" s="19">
        <f t="shared" si="88"/>
        <v>1000</v>
      </c>
      <c r="M179" s="19">
        <f t="shared" si="88"/>
        <v>1000</v>
      </c>
      <c r="N179" s="19">
        <f t="shared" si="88"/>
        <v>105</v>
      </c>
      <c r="O179" s="19">
        <f t="shared" si="88"/>
        <v>0</v>
      </c>
      <c r="P179" s="20">
        <f>P186+P180</f>
        <v>7005</v>
      </c>
      <c r="Q179" s="20">
        <f>Q186+Q180</f>
        <v>7250</v>
      </c>
      <c r="R179" s="64">
        <f>R180+R186</f>
        <v>0</v>
      </c>
      <c r="S179" s="64">
        <f t="shared" ref="S179:U179" si="89">S180+S186</f>
        <v>0</v>
      </c>
      <c r="T179" s="64"/>
      <c r="U179" s="64">
        <f t="shared" si="89"/>
        <v>0</v>
      </c>
      <c r="V179" s="64">
        <f>SUM(V180+V186)</f>
        <v>0</v>
      </c>
      <c r="W179" s="43"/>
      <c r="X179" s="43"/>
      <c r="Y179" s="43"/>
      <c r="Z179" s="43"/>
      <c r="AA179" s="43"/>
      <c r="AB179" s="43" t="s">
        <v>46</v>
      </c>
      <c r="AC179" s="43"/>
      <c r="AD179" s="43"/>
      <c r="AE179" s="43"/>
      <c r="AF179" s="43"/>
      <c r="AG179" s="43"/>
      <c r="AH179" s="43"/>
      <c r="AI179" s="43"/>
      <c r="AJ179" s="43"/>
      <c r="AK179" s="43"/>
      <c r="AL179" s="43"/>
      <c r="AM179" s="43"/>
      <c r="AN179" s="43"/>
      <c r="AO179" s="43"/>
      <c r="AP179" s="43"/>
      <c r="AQ179" s="43"/>
      <c r="AR179" s="43"/>
      <c r="AS179" s="43"/>
      <c r="AT179" s="43"/>
      <c r="AU179" s="101"/>
      <c r="AV179" s="101"/>
      <c r="AW179" s="101"/>
      <c r="AX179" s="101"/>
      <c r="AY179" s="101"/>
      <c r="AZ179" s="101"/>
      <c r="BA179" s="101"/>
      <c r="BB179" s="101"/>
      <c r="BC179" s="101"/>
      <c r="BD179" s="101"/>
      <c r="BE179" s="101"/>
      <c r="BF179" s="101"/>
      <c r="BG179" s="43"/>
      <c r="BH179" s="43"/>
      <c r="BI179" s="43"/>
      <c r="BJ179" s="43"/>
      <c r="BK179" s="43"/>
      <c r="BL179" s="43"/>
      <c r="BM179" s="43"/>
      <c r="BN179" s="43"/>
      <c r="BO179" s="43"/>
      <c r="BP179" s="43"/>
      <c r="BQ179" s="43"/>
      <c r="BR179" s="43"/>
      <c r="BS179" s="43"/>
      <c r="BT179" s="43"/>
      <c r="BU179" s="43"/>
      <c r="BV179" s="22"/>
    </row>
    <row r="180" spans="1:74" s="4" customFormat="1" ht="15.5" hidden="1" customHeight="1" x14ac:dyDescent="0.45">
      <c r="A180" s="359"/>
      <c r="B180" s="45"/>
      <c r="C180" s="10">
        <v>1</v>
      </c>
      <c r="D180" s="10"/>
      <c r="E180" s="11" t="s">
        <v>35</v>
      </c>
      <c r="F180" s="11"/>
      <c r="G180" s="10">
        <v>1</v>
      </c>
      <c r="H180" s="10" t="s">
        <v>34</v>
      </c>
      <c r="I180" s="33">
        <f t="shared" si="87"/>
        <v>4350</v>
      </c>
      <c r="J180" s="33">
        <f>SUM(J181:J185)</f>
        <v>2400</v>
      </c>
      <c r="K180" s="33">
        <f t="shared" ref="K180:O180" si="90">SUM(K181:K185)</f>
        <v>900</v>
      </c>
      <c r="L180" s="33">
        <f t="shared" si="90"/>
        <v>500</v>
      </c>
      <c r="M180" s="33">
        <f t="shared" si="90"/>
        <v>500</v>
      </c>
      <c r="N180" s="33">
        <f t="shared" si="90"/>
        <v>50</v>
      </c>
      <c r="O180" s="33">
        <f t="shared" si="90"/>
        <v>0</v>
      </c>
      <c r="P180" s="29">
        <f>SUM(P181:P185)</f>
        <v>4350</v>
      </c>
      <c r="Q180" s="29">
        <f>SUM(Q181:Q184)</f>
        <v>4350</v>
      </c>
      <c r="R180" s="65">
        <f>SUM(R181:R185)</f>
        <v>0</v>
      </c>
      <c r="S180" s="65">
        <f t="shared" ref="S180:U180" si="91">SUM(S181:S185)</f>
        <v>0</v>
      </c>
      <c r="T180" s="65"/>
      <c r="U180" s="65">
        <f t="shared" si="91"/>
        <v>0</v>
      </c>
      <c r="V180" s="66">
        <f>SUM(V181:V184)</f>
        <v>0</v>
      </c>
      <c r="W180" s="10" t="s">
        <v>46</v>
      </c>
      <c r="X180" s="10" t="s">
        <v>46</v>
      </c>
      <c r="Y180" s="10" t="s">
        <v>46</v>
      </c>
      <c r="Z180" s="10" t="s">
        <v>46</v>
      </c>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5"/>
      <c r="BH180" s="15"/>
      <c r="BI180" s="15"/>
      <c r="BJ180" s="10"/>
      <c r="BK180" s="10"/>
      <c r="BL180" s="10"/>
      <c r="BM180" s="10"/>
      <c r="BN180" s="10"/>
      <c r="BO180" s="10"/>
      <c r="BP180" s="10"/>
      <c r="BQ180" s="10"/>
      <c r="BR180" s="10"/>
      <c r="BS180" s="10"/>
      <c r="BT180" s="10"/>
      <c r="BU180" s="10"/>
      <c r="BV180" s="17"/>
    </row>
    <row r="181" spans="1:74" s="4" customFormat="1" ht="15.5" hidden="1" customHeight="1" x14ac:dyDescent="0.45">
      <c r="A181" s="359"/>
      <c r="B181" s="45"/>
      <c r="C181" s="10"/>
      <c r="D181" s="35">
        <v>1</v>
      </c>
      <c r="E181" s="11" t="s">
        <v>36</v>
      </c>
      <c r="F181" s="11"/>
      <c r="G181" s="10">
        <v>1</v>
      </c>
      <c r="H181" s="10" t="s">
        <v>42</v>
      </c>
      <c r="I181" s="33">
        <f t="shared" si="87"/>
        <v>2100</v>
      </c>
      <c r="J181" s="12">
        <f>2*100*7</f>
        <v>1400</v>
      </c>
      <c r="K181" s="12">
        <f>2*50*7</f>
        <v>700</v>
      </c>
      <c r="L181" s="12">
        <v>0</v>
      </c>
      <c r="M181" s="12">
        <v>0</v>
      </c>
      <c r="N181" s="12">
        <v>0</v>
      </c>
      <c r="O181" s="12">
        <v>0</v>
      </c>
      <c r="P181" s="13">
        <f>SUM(J181:O181)</f>
        <v>2100</v>
      </c>
      <c r="Q181" s="13">
        <f t="shared" ref="Q181:Q185" si="92">G181*I181</f>
        <v>2100</v>
      </c>
      <c r="R181" s="67"/>
      <c r="S181" s="67"/>
      <c r="T181" s="67"/>
      <c r="U181" s="67"/>
      <c r="V181" s="66">
        <f t="shared" ref="V181:V185" si="93">SUM(R181:U181)</f>
        <v>0</v>
      </c>
      <c r="W181" s="10" t="s">
        <v>46</v>
      </c>
      <c r="X181" s="10" t="s">
        <v>46</v>
      </c>
      <c r="Y181" s="10" t="s">
        <v>46</v>
      </c>
      <c r="Z181" s="10"/>
      <c r="AA181" s="10"/>
      <c r="AB181" s="10"/>
      <c r="AC181" s="10"/>
      <c r="AD181" s="10"/>
      <c r="AE181" s="10"/>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0"/>
      <c r="BI181" s="10"/>
      <c r="BJ181" s="10"/>
      <c r="BK181" s="10"/>
      <c r="BL181" s="10"/>
      <c r="BM181" s="10"/>
      <c r="BN181" s="10"/>
      <c r="BO181" s="10"/>
      <c r="BP181" s="10"/>
      <c r="BQ181" s="10"/>
      <c r="BR181" s="10"/>
      <c r="BS181" s="10"/>
      <c r="BT181" s="10"/>
      <c r="BU181" s="10"/>
      <c r="BV181" s="17"/>
    </row>
    <row r="182" spans="1:74" s="5" customFormat="1" ht="15.5" hidden="1" customHeight="1" x14ac:dyDescent="0.45">
      <c r="A182" s="359"/>
      <c r="B182" s="46"/>
      <c r="C182" s="15"/>
      <c r="D182" s="35">
        <v>2</v>
      </c>
      <c r="E182" s="11" t="s">
        <v>37</v>
      </c>
      <c r="F182" s="11"/>
      <c r="G182" s="10">
        <v>1</v>
      </c>
      <c r="H182" s="10" t="s">
        <v>41</v>
      </c>
      <c r="I182" s="33">
        <f t="shared" si="87"/>
        <v>1650</v>
      </c>
      <c r="J182" s="12">
        <f>2*100*2</f>
        <v>400</v>
      </c>
      <c r="K182" s="12">
        <f>2*50*2</f>
        <v>200</v>
      </c>
      <c r="L182" s="12">
        <v>500</v>
      </c>
      <c r="M182" s="12">
        <v>500</v>
      </c>
      <c r="N182" s="12">
        <v>50</v>
      </c>
      <c r="O182" s="12">
        <v>0</v>
      </c>
      <c r="P182" s="13">
        <f t="shared" ref="P182:P185" si="94">SUM(J182:O182)</f>
        <v>1650</v>
      </c>
      <c r="Q182" s="13">
        <f t="shared" si="92"/>
        <v>1650</v>
      </c>
      <c r="R182" s="67"/>
      <c r="S182" s="67"/>
      <c r="T182" s="67"/>
      <c r="U182" s="67"/>
      <c r="V182" s="66">
        <f t="shared" si="93"/>
        <v>0</v>
      </c>
      <c r="W182" s="15"/>
      <c r="X182" s="15" t="s">
        <v>46</v>
      </c>
      <c r="Y182" s="15" t="s">
        <v>46</v>
      </c>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7"/>
    </row>
    <row r="183" spans="1:74" s="5" customFormat="1" ht="15.5" hidden="1" customHeight="1" x14ac:dyDescent="0.45">
      <c r="A183" s="359"/>
      <c r="B183" s="46"/>
      <c r="C183" s="15"/>
      <c r="D183" s="35">
        <v>3</v>
      </c>
      <c r="E183" s="11" t="s">
        <v>28</v>
      </c>
      <c r="F183" s="11"/>
      <c r="G183" s="10">
        <v>1</v>
      </c>
      <c r="H183" s="10" t="s">
        <v>42</v>
      </c>
      <c r="I183" s="33">
        <f t="shared" si="87"/>
        <v>600</v>
      </c>
      <c r="J183" s="12">
        <f>2*100*3</f>
        <v>600</v>
      </c>
      <c r="K183" s="12">
        <v>0</v>
      </c>
      <c r="L183" s="12">
        <v>0</v>
      </c>
      <c r="M183" s="12">
        <v>0</v>
      </c>
      <c r="N183" s="12">
        <v>0</v>
      </c>
      <c r="O183" s="12">
        <v>0</v>
      </c>
      <c r="P183" s="13">
        <f t="shared" si="94"/>
        <v>600</v>
      </c>
      <c r="Q183" s="13">
        <f t="shared" si="92"/>
        <v>600</v>
      </c>
      <c r="R183" s="67"/>
      <c r="S183" s="67"/>
      <c r="T183" s="67"/>
      <c r="U183" s="67"/>
      <c r="V183" s="66">
        <f t="shared" si="93"/>
        <v>0</v>
      </c>
      <c r="W183" s="15"/>
      <c r="X183" s="15"/>
      <c r="Y183" s="15"/>
      <c r="Z183" s="15" t="s">
        <v>46</v>
      </c>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7"/>
    </row>
    <row r="184" spans="1:74" s="5" customFormat="1" ht="15" hidden="1" x14ac:dyDescent="0.45">
      <c r="A184" s="359"/>
      <c r="B184" s="46"/>
      <c r="C184" s="15"/>
      <c r="D184" s="35">
        <v>4</v>
      </c>
      <c r="E184" s="11"/>
      <c r="F184" s="11"/>
      <c r="G184" s="10"/>
      <c r="H184" s="10"/>
      <c r="I184" s="33">
        <f t="shared" si="87"/>
        <v>0</v>
      </c>
      <c r="J184" s="12"/>
      <c r="K184" s="12"/>
      <c r="L184" s="12"/>
      <c r="M184" s="12"/>
      <c r="N184" s="12"/>
      <c r="O184" s="12"/>
      <c r="P184" s="13">
        <f t="shared" si="94"/>
        <v>0</v>
      </c>
      <c r="Q184" s="13">
        <f t="shared" si="92"/>
        <v>0</v>
      </c>
      <c r="R184" s="67"/>
      <c r="S184" s="67"/>
      <c r="T184" s="67"/>
      <c r="U184" s="67"/>
      <c r="V184" s="66">
        <f t="shared" si="93"/>
        <v>0</v>
      </c>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7"/>
    </row>
    <row r="185" spans="1:74" s="5" customFormat="1" ht="25.25" hidden="1" customHeight="1" x14ac:dyDescent="0.45">
      <c r="A185" s="359"/>
      <c r="B185" s="46"/>
      <c r="C185" s="15"/>
      <c r="D185" s="35">
        <v>5</v>
      </c>
      <c r="E185" s="11"/>
      <c r="F185" s="11"/>
      <c r="G185" s="10"/>
      <c r="H185" s="10"/>
      <c r="I185" s="33">
        <f t="shared" si="87"/>
        <v>0</v>
      </c>
      <c r="J185" s="12"/>
      <c r="K185" s="12"/>
      <c r="L185" s="12"/>
      <c r="M185" s="12"/>
      <c r="N185" s="12"/>
      <c r="O185" s="12"/>
      <c r="P185" s="13">
        <f t="shared" si="94"/>
        <v>0</v>
      </c>
      <c r="Q185" s="13">
        <f t="shared" si="92"/>
        <v>0</v>
      </c>
      <c r="R185" s="67"/>
      <c r="S185" s="67"/>
      <c r="T185" s="67"/>
      <c r="U185" s="67"/>
      <c r="V185" s="66">
        <f t="shared" si="93"/>
        <v>0</v>
      </c>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7"/>
    </row>
    <row r="186" spans="1:74" s="4" customFormat="1" ht="25.25" hidden="1" customHeight="1" x14ac:dyDescent="0.45">
      <c r="A186" s="359"/>
      <c r="B186" s="45"/>
      <c r="C186" s="10">
        <v>2</v>
      </c>
      <c r="D186" s="10"/>
      <c r="E186" s="11" t="s">
        <v>26</v>
      </c>
      <c r="F186" s="11"/>
      <c r="G186" s="10">
        <v>1</v>
      </c>
      <c r="H186" s="10" t="s">
        <v>34</v>
      </c>
      <c r="I186" s="33">
        <f t="shared" si="87"/>
        <v>2655</v>
      </c>
      <c r="J186" s="33">
        <f>SUM(J187:J190)</f>
        <v>1400</v>
      </c>
      <c r="K186" s="33">
        <f t="shared" ref="K186:V186" si="95">SUM(K187:K190)</f>
        <v>200</v>
      </c>
      <c r="L186" s="33">
        <f t="shared" si="95"/>
        <v>500</v>
      </c>
      <c r="M186" s="33">
        <f t="shared" si="95"/>
        <v>500</v>
      </c>
      <c r="N186" s="33">
        <f t="shared" si="95"/>
        <v>55</v>
      </c>
      <c r="O186" s="33">
        <f t="shared" si="95"/>
        <v>0</v>
      </c>
      <c r="P186" s="29">
        <f t="shared" si="95"/>
        <v>2655</v>
      </c>
      <c r="Q186" s="29">
        <f t="shared" si="95"/>
        <v>2900</v>
      </c>
      <c r="R186" s="65">
        <f t="shared" si="95"/>
        <v>0</v>
      </c>
      <c r="S186" s="65">
        <f t="shared" si="95"/>
        <v>0</v>
      </c>
      <c r="T186" s="65"/>
      <c r="U186" s="65">
        <f t="shared" si="95"/>
        <v>0</v>
      </c>
      <c r="V186" s="66">
        <f t="shared" si="95"/>
        <v>0</v>
      </c>
      <c r="W186" s="15"/>
      <c r="X186" s="15"/>
      <c r="Y186" s="15"/>
      <c r="Z186" s="15" t="s">
        <v>46</v>
      </c>
      <c r="AA186" s="15" t="s">
        <v>46</v>
      </c>
      <c r="AB186" s="15" t="s">
        <v>46</v>
      </c>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0"/>
      <c r="BI186" s="10"/>
      <c r="BJ186" s="10"/>
      <c r="BK186" s="10"/>
      <c r="BL186" s="10"/>
      <c r="BM186" s="10"/>
      <c r="BN186" s="10"/>
      <c r="BO186" s="10"/>
      <c r="BP186" s="10"/>
      <c r="BQ186" s="10"/>
      <c r="BR186" s="10"/>
      <c r="BS186" s="10"/>
      <c r="BT186" s="10"/>
      <c r="BU186" s="10"/>
      <c r="BV186" s="17"/>
    </row>
    <row r="187" spans="1:74" s="4" customFormat="1" ht="25.25" hidden="1" customHeight="1" x14ac:dyDescent="0.45">
      <c r="A187" s="359"/>
      <c r="B187" s="45"/>
      <c r="C187" s="10"/>
      <c r="D187" s="10">
        <v>1</v>
      </c>
      <c r="E187" s="11" t="s">
        <v>27</v>
      </c>
      <c r="F187" s="11"/>
      <c r="G187" s="10">
        <v>1</v>
      </c>
      <c r="H187" s="10" t="s">
        <v>34</v>
      </c>
      <c r="I187" s="33">
        <f t="shared" si="87"/>
        <v>700</v>
      </c>
      <c r="J187" s="12">
        <f>1*100*7</f>
        <v>700</v>
      </c>
      <c r="K187" s="12">
        <v>0</v>
      </c>
      <c r="L187" s="12">
        <v>0</v>
      </c>
      <c r="M187" s="12">
        <v>0</v>
      </c>
      <c r="N187" s="12">
        <v>0</v>
      </c>
      <c r="O187" s="12">
        <v>0</v>
      </c>
      <c r="P187" s="13">
        <f t="shared" ref="P187:P190" si="96">SUM(J187:O187)</f>
        <v>700</v>
      </c>
      <c r="Q187" s="13">
        <f>G187*I187</f>
        <v>700</v>
      </c>
      <c r="R187" s="67"/>
      <c r="S187" s="67"/>
      <c r="T187" s="67"/>
      <c r="U187" s="67"/>
      <c r="V187" s="66">
        <f>SUM(R187:U187)</f>
        <v>0</v>
      </c>
      <c r="W187" s="15"/>
      <c r="X187" s="15"/>
      <c r="Y187" s="15"/>
      <c r="Z187" s="15" t="s">
        <v>46</v>
      </c>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0"/>
      <c r="BI187" s="10"/>
      <c r="BJ187" s="10"/>
      <c r="BK187" s="10"/>
      <c r="BL187" s="10"/>
      <c r="BM187" s="10"/>
      <c r="BN187" s="10"/>
      <c r="BO187" s="10"/>
      <c r="BP187" s="10"/>
      <c r="BQ187" s="10"/>
      <c r="BR187" s="10"/>
      <c r="BS187" s="10"/>
      <c r="BT187" s="10"/>
      <c r="BU187" s="10"/>
      <c r="BV187" s="17"/>
    </row>
    <row r="188" spans="1:74" s="4" customFormat="1" ht="25.25" hidden="1" customHeight="1" x14ac:dyDescent="0.45">
      <c r="A188" s="359"/>
      <c r="B188" s="45"/>
      <c r="C188" s="10"/>
      <c r="D188" s="10">
        <v>2</v>
      </c>
      <c r="E188" s="11" t="s">
        <v>38</v>
      </c>
      <c r="F188" s="11"/>
      <c r="G188" s="10">
        <v>1</v>
      </c>
      <c r="H188" s="10" t="s">
        <v>41</v>
      </c>
      <c r="I188" s="33">
        <f t="shared" si="87"/>
        <v>1650</v>
      </c>
      <c r="J188" s="12">
        <f>2*100*2</f>
        <v>400</v>
      </c>
      <c r="K188" s="12">
        <f>2*50*2</f>
        <v>200</v>
      </c>
      <c r="L188" s="12">
        <v>500</v>
      </c>
      <c r="M188" s="12">
        <v>500</v>
      </c>
      <c r="N188" s="12">
        <v>50</v>
      </c>
      <c r="O188" s="12">
        <v>0</v>
      </c>
      <c r="P188" s="13">
        <f t="shared" si="96"/>
        <v>1650</v>
      </c>
      <c r="Q188" s="13">
        <f>G188*I188</f>
        <v>1650</v>
      </c>
      <c r="R188" s="67"/>
      <c r="S188" s="67"/>
      <c r="T188" s="67"/>
      <c r="U188" s="67"/>
      <c r="V188" s="66">
        <f t="shared" ref="V188:V190" si="97">SUM(R188:U188)</f>
        <v>0</v>
      </c>
      <c r="W188" s="15"/>
      <c r="X188" s="15"/>
      <c r="Y188" s="15"/>
      <c r="Z188" s="15" t="s">
        <v>46</v>
      </c>
      <c r="AA188" s="15" t="s">
        <v>46</v>
      </c>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0"/>
      <c r="BI188" s="10"/>
      <c r="BJ188" s="10"/>
      <c r="BK188" s="10"/>
      <c r="BL188" s="10"/>
      <c r="BM188" s="10"/>
      <c r="BN188" s="10"/>
      <c r="BO188" s="10"/>
      <c r="BP188" s="10"/>
      <c r="BQ188" s="10"/>
      <c r="BR188" s="10"/>
      <c r="BS188" s="10"/>
      <c r="BT188" s="10"/>
      <c r="BU188" s="10"/>
      <c r="BV188" s="17"/>
    </row>
    <row r="189" spans="1:74" s="4" customFormat="1" ht="25.25" hidden="1" customHeight="1" x14ac:dyDescent="0.45">
      <c r="A189" s="359"/>
      <c r="B189" s="45"/>
      <c r="C189" s="10"/>
      <c r="D189" s="10">
        <v>3</v>
      </c>
      <c r="E189" s="11" t="s">
        <v>32</v>
      </c>
      <c r="F189" s="11"/>
      <c r="G189" s="10">
        <v>1</v>
      </c>
      <c r="H189" s="10" t="s">
        <v>34</v>
      </c>
      <c r="I189" s="33">
        <f t="shared" si="87"/>
        <v>300</v>
      </c>
      <c r="J189" s="12">
        <f>1*100*3</f>
        <v>300</v>
      </c>
      <c r="K189" s="12">
        <v>0</v>
      </c>
      <c r="L189" s="12">
        <v>0</v>
      </c>
      <c r="M189" s="12">
        <v>0</v>
      </c>
      <c r="N189" s="12">
        <v>0</v>
      </c>
      <c r="O189" s="12">
        <v>0</v>
      </c>
      <c r="P189" s="13">
        <f t="shared" si="96"/>
        <v>300</v>
      </c>
      <c r="Q189" s="13">
        <f>G189*I189</f>
        <v>300</v>
      </c>
      <c r="R189" s="67"/>
      <c r="S189" s="67"/>
      <c r="T189" s="67"/>
      <c r="U189" s="67"/>
      <c r="V189" s="66">
        <f t="shared" si="97"/>
        <v>0</v>
      </c>
      <c r="W189" s="15"/>
      <c r="X189" s="15"/>
      <c r="Y189" s="15"/>
      <c r="Z189" s="15"/>
      <c r="AA189" s="15" t="s">
        <v>46</v>
      </c>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0"/>
      <c r="BI189" s="10"/>
      <c r="BJ189" s="10"/>
      <c r="BK189" s="10"/>
      <c r="BL189" s="10"/>
      <c r="BM189" s="10"/>
      <c r="BN189" s="10"/>
      <c r="BO189" s="10"/>
      <c r="BP189" s="10"/>
      <c r="BQ189" s="10"/>
      <c r="BR189" s="10"/>
      <c r="BS189" s="10"/>
      <c r="BT189" s="10"/>
      <c r="BU189" s="10"/>
      <c r="BV189" s="17"/>
    </row>
    <row r="190" spans="1:74" s="4" customFormat="1" ht="25.25" hidden="1" customHeight="1" x14ac:dyDescent="0.45">
      <c r="A190" s="359"/>
      <c r="B190" s="45"/>
      <c r="C190" s="10"/>
      <c r="D190" s="10">
        <v>4</v>
      </c>
      <c r="E190" s="11" t="s">
        <v>33</v>
      </c>
      <c r="F190" s="11"/>
      <c r="G190" s="10">
        <v>50</v>
      </c>
      <c r="H190" s="10" t="s">
        <v>40</v>
      </c>
      <c r="I190" s="33">
        <f t="shared" si="87"/>
        <v>5</v>
      </c>
      <c r="J190" s="12">
        <v>0</v>
      </c>
      <c r="K190" s="12">
        <v>0</v>
      </c>
      <c r="L190" s="12">
        <v>0</v>
      </c>
      <c r="M190" s="12">
        <v>0</v>
      </c>
      <c r="N190" s="12">
        <v>5</v>
      </c>
      <c r="O190" s="12"/>
      <c r="P190" s="13">
        <f t="shared" si="96"/>
        <v>5</v>
      </c>
      <c r="Q190" s="13">
        <f>G190*I190</f>
        <v>250</v>
      </c>
      <c r="R190" s="67"/>
      <c r="S190" s="67"/>
      <c r="T190" s="67"/>
      <c r="U190" s="67"/>
      <c r="V190" s="66">
        <f t="shared" si="97"/>
        <v>0</v>
      </c>
      <c r="W190" s="15"/>
      <c r="X190" s="15"/>
      <c r="Y190" s="15"/>
      <c r="Z190" s="15"/>
      <c r="AA190" s="15"/>
      <c r="AB190" s="15" t="s">
        <v>46</v>
      </c>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0"/>
      <c r="BI190" s="10"/>
      <c r="BJ190" s="10"/>
      <c r="BK190" s="10"/>
      <c r="BL190" s="10"/>
      <c r="BM190" s="10"/>
      <c r="BN190" s="10"/>
      <c r="BO190" s="10"/>
      <c r="BP190" s="10"/>
      <c r="BQ190" s="10"/>
      <c r="BR190" s="10"/>
      <c r="BS190" s="10"/>
      <c r="BT190" s="10"/>
      <c r="BU190" s="10"/>
      <c r="BV190" s="17"/>
    </row>
    <row r="191" spans="1:74" s="23" customFormat="1" ht="25.25" hidden="1" customHeight="1" x14ac:dyDescent="0.45">
      <c r="A191" s="359"/>
      <c r="B191" s="44"/>
      <c r="C191" s="26"/>
      <c r="D191" s="26"/>
      <c r="E191" s="24" t="s">
        <v>25</v>
      </c>
      <c r="F191" s="24"/>
      <c r="G191" s="43">
        <v>1</v>
      </c>
      <c r="H191" s="43" t="str">
        <f>H198</f>
        <v>SCR Report</v>
      </c>
      <c r="I191" s="19">
        <f t="shared" si="87"/>
        <v>7005</v>
      </c>
      <c r="J191" s="19">
        <f t="shared" ref="J191:O191" si="98">SUM(J198+J192)</f>
        <v>3800</v>
      </c>
      <c r="K191" s="19">
        <f t="shared" si="98"/>
        <v>1100</v>
      </c>
      <c r="L191" s="19">
        <f t="shared" si="98"/>
        <v>1000</v>
      </c>
      <c r="M191" s="19">
        <f t="shared" si="98"/>
        <v>1000</v>
      </c>
      <c r="N191" s="19">
        <f t="shared" si="98"/>
        <v>105</v>
      </c>
      <c r="O191" s="19">
        <f t="shared" si="98"/>
        <v>0</v>
      </c>
      <c r="P191" s="20">
        <f>P198+P192</f>
        <v>7005</v>
      </c>
      <c r="Q191" s="20">
        <f>Q198+Q192</f>
        <v>7250</v>
      </c>
      <c r="R191" s="64">
        <f>R192+R198</f>
        <v>0</v>
      </c>
      <c r="S191" s="64">
        <f t="shared" ref="S191:U191" si="99">S192+S198</f>
        <v>0</v>
      </c>
      <c r="T191" s="64"/>
      <c r="U191" s="64">
        <f t="shared" si="99"/>
        <v>0</v>
      </c>
      <c r="V191" s="64">
        <f>SUM(V192+V198)</f>
        <v>0</v>
      </c>
      <c r="W191" s="43"/>
      <c r="X191" s="43"/>
      <c r="Y191" s="43"/>
      <c r="Z191" s="43"/>
      <c r="AA191" s="43"/>
      <c r="AB191" s="43" t="s">
        <v>46</v>
      </c>
      <c r="AC191" s="43"/>
      <c r="AD191" s="43"/>
      <c r="AE191" s="43"/>
      <c r="AF191" s="43"/>
      <c r="AG191" s="43"/>
      <c r="AH191" s="43"/>
      <c r="AI191" s="43"/>
      <c r="AJ191" s="43"/>
      <c r="AK191" s="43"/>
      <c r="AL191" s="43"/>
      <c r="AM191" s="43"/>
      <c r="AN191" s="43"/>
      <c r="AO191" s="43"/>
      <c r="AP191" s="43"/>
      <c r="AQ191" s="43"/>
      <c r="AR191" s="43"/>
      <c r="AS191" s="43"/>
      <c r="AT191" s="43"/>
      <c r="AU191" s="101"/>
      <c r="AV191" s="101"/>
      <c r="AW191" s="101"/>
      <c r="AX191" s="101"/>
      <c r="AY191" s="101"/>
      <c r="AZ191" s="101"/>
      <c r="BA191" s="101"/>
      <c r="BB191" s="101"/>
      <c r="BC191" s="101"/>
      <c r="BD191" s="101"/>
      <c r="BE191" s="101"/>
      <c r="BF191" s="101"/>
      <c r="BG191" s="43"/>
      <c r="BH191" s="43"/>
      <c r="BI191" s="43"/>
      <c r="BJ191" s="43"/>
      <c r="BK191" s="43"/>
      <c r="BL191" s="43"/>
      <c r="BM191" s="43"/>
      <c r="BN191" s="43"/>
      <c r="BO191" s="43"/>
      <c r="BP191" s="43"/>
      <c r="BQ191" s="43"/>
      <c r="BR191" s="43"/>
      <c r="BS191" s="43"/>
      <c r="BT191" s="43"/>
      <c r="BU191" s="43"/>
      <c r="BV191" s="22"/>
    </row>
    <row r="192" spans="1:74" s="4" customFormat="1" ht="25.25" hidden="1" customHeight="1" x14ac:dyDescent="0.45">
      <c r="A192" s="359"/>
      <c r="B192" s="45"/>
      <c r="C192" s="10">
        <v>1</v>
      </c>
      <c r="D192" s="10"/>
      <c r="E192" s="11" t="s">
        <v>35</v>
      </c>
      <c r="F192" s="11"/>
      <c r="G192" s="10">
        <v>1</v>
      </c>
      <c r="H192" s="10" t="s">
        <v>34</v>
      </c>
      <c r="I192" s="33">
        <f t="shared" si="87"/>
        <v>4350</v>
      </c>
      <c r="J192" s="33">
        <f>SUM(J193:J197)</f>
        <v>2400</v>
      </c>
      <c r="K192" s="33">
        <f t="shared" ref="K192:O192" si="100">SUM(K193:K197)</f>
        <v>900</v>
      </c>
      <c r="L192" s="33">
        <f t="shared" si="100"/>
        <v>500</v>
      </c>
      <c r="M192" s="33">
        <f t="shared" si="100"/>
        <v>500</v>
      </c>
      <c r="N192" s="33">
        <f t="shared" si="100"/>
        <v>50</v>
      </c>
      <c r="O192" s="33">
        <f t="shared" si="100"/>
        <v>0</v>
      </c>
      <c r="P192" s="29">
        <f>SUM(P193:P197)</f>
        <v>4350</v>
      </c>
      <c r="Q192" s="29">
        <f>SUM(Q193:Q196)</f>
        <v>4350</v>
      </c>
      <c r="R192" s="65">
        <f>SUM(R193:R197)</f>
        <v>0</v>
      </c>
      <c r="S192" s="65">
        <f t="shared" ref="S192:U192" si="101">SUM(S193:S197)</f>
        <v>0</v>
      </c>
      <c r="T192" s="65"/>
      <c r="U192" s="65">
        <f t="shared" si="101"/>
        <v>0</v>
      </c>
      <c r="V192" s="66">
        <f>SUM(V193:V196)</f>
        <v>0</v>
      </c>
      <c r="W192" s="10" t="s">
        <v>46</v>
      </c>
      <c r="X192" s="10" t="s">
        <v>46</v>
      </c>
      <c r="Y192" s="10" t="s">
        <v>46</v>
      </c>
      <c r="Z192" s="10" t="s">
        <v>46</v>
      </c>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5"/>
      <c r="BH192" s="15"/>
      <c r="BI192" s="15"/>
      <c r="BJ192" s="10"/>
      <c r="BK192" s="10"/>
      <c r="BL192" s="10"/>
      <c r="BM192" s="10"/>
      <c r="BN192" s="10"/>
      <c r="BO192" s="10"/>
      <c r="BP192" s="10"/>
      <c r="BQ192" s="10"/>
      <c r="BR192" s="10"/>
      <c r="BS192" s="10"/>
      <c r="BT192" s="10"/>
      <c r="BU192" s="10"/>
      <c r="BV192" s="17"/>
    </row>
    <row r="193" spans="1:74" s="4" customFormat="1" ht="25.25" hidden="1" customHeight="1" x14ac:dyDescent="0.45">
      <c r="A193" s="359"/>
      <c r="B193" s="45"/>
      <c r="C193" s="10"/>
      <c r="D193" s="35">
        <v>1</v>
      </c>
      <c r="E193" s="11" t="s">
        <v>36</v>
      </c>
      <c r="F193" s="11"/>
      <c r="G193" s="10">
        <v>1</v>
      </c>
      <c r="H193" s="10" t="s">
        <v>42</v>
      </c>
      <c r="I193" s="33">
        <f t="shared" si="87"/>
        <v>2100</v>
      </c>
      <c r="J193" s="12">
        <f>2*100*7</f>
        <v>1400</v>
      </c>
      <c r="K193" s="12">
        <f>2*50*7</f>
        <v>700</v>
      </c>
      <c r="L193" s="12">
        <v>0</v>
      </c>
      <c r="M193" s="12">
        <v>0</v>
      </c>
      <c r="N193" s="12">
        <v>0</v>
      </c>
      <c r="O193" s="12">
        <v>0</v>
      </c>
      <c r="P193" s="13">
        <f>SUM(J193:O193)</f>
        <v>2100</v>
      </c>
      <c r="Q193" s="13">
        <f t="shared" ref="Q193:Q197" si="102">G193*I193</f>
        <v>2100</v>
      </c>
      <c r="R193" s="67"/>
      <c r="S193" s="67"/>
      <c r="T193" s="67"/>
      <c r="U193" s="67"/>
      <c r="V193" s="66">
        <f t="shared" ref="V193:V197" si="103">SUM(R193:U193)</f>
        <v>0</v>
      </c>
      <c r="W193" s="10" t="s">
        <v>46</v>
      </c>
      <c r="X193" s="10" t="s">
        <v>46</v>
      </c>
      <c r="Y193" s="10" t="s">
        <v>46</v>
      </c>
      <c r="Z193" s="10"/>
      <c r="AA193" s="10"/>
      <c r="AB193" s="10"/>
      <c r="AC193" s="10"/>
      <c r="AD193" s="10"/>
      <c r="AE193" s="10"/>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0"/>
      <c r="BI193" s="10"/>
      <c r="BJ193" s="10"/>
      <c r="BK193" s="10"/>
      <c r="BL193" s="10"/>
      <c r="BM193" s="10"/>
      <c r="BN193" s="10"/>
      <c r="BO193" s="10"/>
      <c r="BP193" s="10"/>
      <c r="BQ193" s="10"/>
      <c r="BR193" s="10"/>
      <c r="BS193" s="10"/>
      <c r="BT193" s="10"/>
      <c r="BU193" s="10"/>
      <c r="BV193" s="17"/>
    </row>
    <row r="194" spans="1:74" s="5" customFormat="1" ht="25.25" hidden="1" customHeight="1" x14ac:dyDescent="0.45">
      <c r="A194" s="359"/>
      <c r="B194" s="46"/>
      <c r="C194" s="15"/>
      <c r="D194" s="35">
        <v>2</v>
      </c>
      <c r="E194" s="11" t="s">
        <v>37</v>
      </c>
      <c r="F194" s="11"/>
      <c r="G194" s="10">
        <v>1</v>
      </c>
      <c r="H194" s="10" t="s">
        <v>41</v>
      </c>
      <c r="I194" s="33">
        <f t="shared" si="87"/>
        <v>1650</v>
      </c>
      <c r="J194" s="12">
        <f>2*100*2</f>
        <v>400</v>
      </c>
      <c r="K194" s="12">
        <f>2*50*2</f>
        <v>200</v>
      </c>
      <c r="L194" s="12">
        <v>500</v>
      </c>
      <c r="M194" s="12">
        <v>500</v>
      </c>
      <c r="N194" s="12">
        <v>50</v>
      </c>
      <c r="O194" s="12">
        <v>0</v>
      </c>
      <c r="P194" s="13">
        <f t="shared" ref="P194:P197" si="104">SUM(J194:O194)</f>
        <v>1650</v>
      </c>
      <c r="Q194" s="13">
        <f t="shared" si="102"/>
        <v>1650</v>
      </c>
      <c r="R194" s="67"/>
      <c r="S194" s="67"/>
      <c r="T194" s="67"/>
      <c r="U194" s="67"/>
      <c r="V194" s="66">
        <f t="shared" si="103"/>
        <v>0</v>
      </c>
      <c r="W194" s="15"/>
      <c r="X194" s="15" t="s">
        <v>46</v>
      </c>
      <c r="Y194" s="15" t="s">
        <v>46</v>
      </c>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7"/>
    </row>
    <row r="195" spans="1:74" s="5" customFormat="1" ht="25.25" hidden="1" customHeight="1" x14ac:dyDescent="0.45">
      <c r="A195" s="359"/>
      <c r="B195" s="46"/>
      <c r="C195" s="15"/>
      <c r="D195" s="35">
        <v>3</v>
      </c>
      <c r="E195" s="11" t="s">
        <v>28</v>
      </c>
      <c r="F195" s="11"/>
      <c r="G195" s="10">
        <v>1</v>
      </c>
      <c r="H195" s="10" t="s">
        <v>42</v>
      </c>
      <c r="I195" s="33">
        <f t="shared" si="87"/>
        <v>600</v>
      </c>
      <c r="J195" s="12">
        <f>2*100*3</f>
        <v>600</v>
      </c>
      <c r="K195" s="12">
        <v>0</v>
      </c>
      <c r="L195" s="12">
        <v>0</v>
      </c>
      <c r="M195" s="12">
        <v>0</v>
      </c>
      <c r="N195" s="12">
        <v>0</v>
      </c>
      <c r="O195" s="12">
        <v>0</v>
      </c>
      <c r="P195" s="13">
        <f t="shared" si="104"/>
        <v>600</v>
      </c>
      <c r="Q195" s="13">
        <f t="shared" si="102"/>
        <v>600</v>
      </c>
      <c r="R195" s="67"/>
      <c r="S195" s="67"/>
      <c r="T195" s="67"/>
      <c r="U195" s="67"/>
      <c r="V195" s="66">
        <f t="shared" si="103"/>
        <v>0</v>
      </c>
      <c r="W195" s="15"/>
      <c r="X195" s="15"/>
      <c r="Y195" s="15"/>
      <c r="Z195" s="15" t="s">
        <v>46</v>
      </c>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7"/>
    </row>
    <row r="196" spans="1:74" s="5" customFormat="1" ht="25.25" hidden="1" customHeight="1" x14ac:dyDescent="0.45">
      <c r="A196" s="359"/>
      <c r="B196" s="46"/>
      <c r="C196" s="15"/>
      <c r="D196" s="35">
        <v>4</v>
      </c>
      <c r="E196" s="11"/>
      <c r="F196" s="11"/>
      <c r="G196" s="10"/>
      <c r="H196" s="10"/>
      <c r="I196" s="33">
        <f t="shared" si="87"/>
        <v>0</v>
      </c>
      <c r="J196" s="12"/>
      <c r="K196" s="12"/>
      <c r="L196" s="12"/>
      <c r="M196" s="12"/>
      <c r="N196" s="12"/>
      <c r="O196" s="12"/>
      <c r="P196" s="13">
        <f t="shared" si="104"/>
        <v>0</v>
      </c>
      <c r="Q196" s="13">
        <f t="shared" si="102"/>
        <v>0</v>
      </c>
      <c r="R196" s="67"/>
      <c r="S196" s="67"/>
      <c r="T196" s="67"/>
      <c r="U196" s="67"/>
      <c r="V196" s="66">
        <f t="shared" si="103"/>
        <v>0</v>
      </c>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7"/>
    </row>
    <row r="197" spans="1:74" s="5" customFormat="1" ht="25.25" hidden="1" customHeight="1" x14ac:dyDescent="0.45">
      <c r="A197" s="359"/>
      <c r="B197" s="46"/>
      <c r="C197" s="15"/>
      <c r="D197" s="35">
        <v>5</v>
      </c>
      <c r="E197" s="11"/>
      <c r="F197" s="11"/>
      <c r="G197" s="10"/>
      <c r="H197" s="10"/>
      <c r="I197" s="33">
        <f t="shared" si="87"/>
        <v>0</v>
      </c>
      <c r="J197" s="12"/>
      <c r="K197" s="12"/>
      <c r="L197" s="12"/>
      <c r="M197" s="12"/>
      <c r="N197" s="12"/>
      <c r="O197" s="12"/>
      <c r="P197" s="13">
        <f t="shared" si="104"/>
        <v>0</v>
      </c>
      <c r="Q197" s="13">
        <f t="shared" si="102"/>
        <v>0</v>
      </c>
      <c r="R197" s="67"/>
      <c r="S197" s="67"/>
      <c r="T197" s="67"/>
      <c r="U197" s="67"/>
      <c r="V197" s="66">
        <f t="shared" si="103"/>
        <v>0</v>
      </c>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7"/>
    </row>
    <row r="198" spans="1:74" s="4" customFormat="1" ht="25.25" hidden="1" customHeight="1" x14ac:dyDescent="0.45">
      <c r="A198" s="359"/>
      <c r="B198" s="45"/>
      <c r="C198" s="10">
        <v>2</v>
      </c>
      <c r="D198" s="10"/>
      <c r="E198" s="11" t="s">
        <v>26</v>
      </c>
      <c r="F198" s="11"/>
      <c r="G198" s="10">
        <v>1</v>
      </c>
      <c r="H198" s="10" t="s">
        <v>34</v>
      </c>
      <c r="I198" s="33">
        <f t="shared" si="87"/>
        <v>2655</v>
      </c>
      <c r="J198" s="33">
        <f>SUM(J199:J202)</f>
        <v>1400</v>
      </c>
      <c r="K198" s="33">
        <f t="shared" ref="K198:V198" si="105">SUM(K199:K202)</f>
        <v>200</v>
      </c>
      <c r="L198" s="33">
        <f t="shared" si="105"/>
        <v>500</v>
      </c>
      <c r="M198" s="33">
        <f t="shared" si="105"/>
        <v>500</v>
      </c>
      <c r="N198" s="33">
        <f t="shared" si="105"/>
        <v>55</v>
      </c>
      <c r="O198" s="33">
        <f t="shared" si="105"/>
        <v>0</v>
      </c>
      <c r="P198" s="29">
        <f t="shared" si="105"/>
        <v>2655</v>
      </c>
      <c r="Q198" s="29">
        <f t="shared" si="105"/>
        <v>2900</v>
      </c>
      <c r="R198" s="65">
        <f t="shared" si="105"/>
        <v>0</v>
      </c>
      <c r="S198" s="65">
        <f t="shared" si="105"/>
        <v>0</v>
      </c>
      <c r="T198" s="65"/>
      <c r="U198" s="65">
        <f t="shared" si="105"/>
        <v>0</v>
      </c>
      <c r="V198" s="66">
        <f t="shared" si="105"/>
        <v>0</v>
      </c>
      <c r="W198" s="15"/>
      <c r="X198" s="15"/>
      <c r="Y198" s="15"/>
      <c r="Z198" s="15" t="s">
        <v>46</v>
      </c>
      <c r="AA198" s="15" t="s">
        <v>46</v>
      </c>
      <c r="AB198" s="15" t="s">
        <v>46</v>
      </c>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0"/>
      <c r="BI198" s="10"/>
      <c r="BJ198" s="10"/>
      <c r="BK198" s="10"/>
      <c r="BL198" s="10"/>
      <c r="BM198" s="10"/>
      <c r="BN198" s="10"/>
      <c r="BO198" s="10"/>
      <c r="BP198" s="10"/>
      <c r="BQ198" s="10"/>
      <c r="BR198" s="10"/>
      <c r="BS198" s="10"/>
      <c r="BT198" s="10"/>
      <c r="BU198" s="10"/>
      <c r="BV198" s="17"/>
    </row>
    <row r="199" spans="1:74" s="4" customFormat="1" ht="25.25" hidden="1" customHeight="1" x14ac:dyDescent="0.45">
      <c r="A199" s="359"/>
      <c r="B199" s="45"/>
      <c r="C199" s="10"/>
      <c r="D199" s="10">
        <v>1</v>
      </c>
      <c r="E199" s="11" t="s">
        <v>27</v>
      </c>
      <c r="F199" s="11"/>
      <c r="G199" s="10">
        <v>1</v>
      </c>
      <c r="H199" s="10" t="s">
        <v>34</v>
      </c>
      <c r="I199" s="33">
        <f t="shared" si="87"/>
        <v>700</v>
      </c>
      <c r="J199" s="12">
        <f>1*100*7</f>
        <v>700</v>
      </c>
      <c r="K199" s="12">
        <v>0</v>
      </c>
      <c r="L199" s="12">
        <v>0</v>
      </c>
      <c r="M199" s="12">
        <v>0</v>
      </c>
      <c r="N199" s="12">
        <v>0</v>
      </c>
      <c r="O199" s="12">
        <v>0</v>
      </c>
      <c r="P199" s="13">
        <f t="shared" ref="P199:P205" si="106">SUM(J199:O199)</f>
        <v>700</v>
      </c>
      <c r="Q199" s="13">
        <f t="shared" ref="Q199:Q205" si="107">G199*I199</f>
        <v>700</v>
      </c>
      <c r="R199" s="67"/>
      <c r="S199" s="67"/>
      <c r="T199" s="67"/>
      <c r="U199" s="67"/>
      <c r="V199" s="66">
        <f>SUM(R199:U199)</f>
        <v>0</v>
      </c>
      <c r="W199" s="15"/>
      <c r="X199" s="15"/>
      <c r="Y199" s="15"/>
      <c r="Z199" s="15" t="s">
        <v>46</v>
      </c>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0"/>
      <c r="BI199" s="10"/>
      <c r="BJ199" s="10"/>
      <c r="BK199" s="10"/>
      <c r="BL199" s="10"/>
      <c r="BM199" s="10"/>
      <c r="BN199" s="10"/>
      <c r="BO199" s="10"/>
      <c r="BP199" s="10"/>
      <c r="BQ199" s="10"/>
      <c r="BR199" s="10"/>
      <c r="BS199" s="10"/>
      <c r="BT199" s="10"/>
      <c r="BU199" s="10"/>
      <c r="BV199" s="17"/>
    </row>
    <row r="200" spans="1:74" s="4" customFormat="1" ht="25.25" hidden="1" customHeight="1" x14ac:dyDescent="0.45">
      <c r="A200" s="359"/>
      <c r="B200" s="45"/>
      <c r="C200" s="10"/>
      <c r="D200" s="10">
        <v>2</v>
      </c>
      <c r="E200" s="11" t="s">
        <v>38</v>
      </c>
      <c r="F200" s="11"/>
      <c r="G200" s="10">
        <v>1</v>
      </c>
      <c r="H200" s="10" t="s">
        <v>41</v>
      </c>
      <c r="I200" s="33">
        <f t="shared" si="87"/>
        <v>1650</v>
      </c>
      <c r="J200" s="12">
        <f>2*100*2</f>
        <v>400</v>
      </c>
      <c r="K200" s="12">
        <f>2*50*2</f>
        <v>200</v>
      </c>
      <c r="L200" s="12">
        <v>500</v>
      </c>
      <c r="M200" s="12">
        <v>500</v>
      </c>
      <c r="N200" s="12">
        <v>50</v>
      </c>
      <c r="O200" s="12">
        <v>0</v>
      </c>
      <c r="P200" s="13">
        <f t="shared" si="106"/>
        <v>1650</v>
      </c>
      <c r="Q200" s="13">
        <f t="shared" si="107"/>
        <v>1650</v>
      </c>
      <c r="R200" s="67"/>
      <c r="S200" s="67"/>
      <c r="T200" s="67"/>
      <c r="U200" s="67"/>
      <c r="V200" s="66">
        <f t="shared" ref="V200:V205" si="108">SUM(R200:U200)</f>
        <v>0</v>
      </c>
      <c r="W200" s="15"/>
      <c r="X200" s="15"/>
      <c r="Y200" s="15"/>
      <c r="Z200" s="15" t="s">
        <v>46</v>
      </c>
      <c r="AA200" s="15" t="s">
        <v>46</v>
      </c>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0"/>
      <c r="BI200" s="10"/>
      <c r="BJ200" s="10"/>
      <c r="BK200" s="10"/>
      <c r="BL200" s="10"/>
      <c r="BM200" s="10"/>
      <c r="BN200" s="10"/>
      <c r="BO200" s="10"/>
      <c r="BP200" s="10"/>
      <c r="BQ200" s="10"/>
      <c r="BR200" s="10"/>
      <c r="BS200" s="10"/>
      <c r="BT200" s="10"/>
      <c r="BU200" s="10"/>
      <c r="BV200" s="17"/>
    </row>
    <row r="201" spans="1:74" s="4" customFormat="1" ht="15" hidden="1" x14ac:dyDescent="0.45">
      <c r="A201" s="359"/>
      <c r="B201" s="45"/>
      <c r="C201" s="10"/>
      <c r="D201" s="10">
        <v>3</v>
      </c>
      <c r="E201" s="11" t="s">
        <v>32</v>
      </c>
      <c r="F201" s="11"/>
      <c r="G201" s="10">
        <v>1</v>
      </c>
      <c r="H201" s="10" t="s">
        <v>34</v>
      </c>
      <c r="I201" s="33">
        <f t="shared" si="87"/>
        <v>300</v>
      </c>
      <c r="J201" s="12">
        <f>1*100*3</f>
        <v>300</v>
      </c>
      <c r="K201" s="12">
        <v>0</v>
      </c>
      <c r="L201" s="12">
        <v>0</v>
      </c>
      <c r="M201" s="12">
        <v>0</v>
      </c>
      <c r="N201" s="12">
        <v>0</v>
      </c>
      <c r="O201" s="12">
        <v>0</v>
      </c>
      <c r="P201" s="13">
        <f t="shared" si="106"/>
        <v>300</v>
      </c>
      <c r="Q201" s="13">
        <f t="shared" si="107"/>
        <v>300</v>
      </c>
      <c r="R201" s="67"/>
      <c r="S201" s="67"/>
      <c r="T201" s="67"/>
      <c r="U201" s="67"/>
      <c r="V201" s="66">
        <f t="shared" si="108"/>
        <v>0</v>
      </c>
      <c r="W201" s="15"/>
      <c r="X201" s="15"/>
      <c r="Y201" s="15"/>
      <c r="Z201" s="15"/>
      <c r="AA201" s="15" t="s">
        <v>46</v>
      </c>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0"/>
      <c r="BI201" s="10"/>
      <c r="BJ201" s="10"/>
      <c r="BK201" s="10"/>
      <c r="BL201" s="10"/>
      <c r="BM201" s="10"/>
      <c r="BN201" s="10"/>
      <c r="BO201" s="10"/>
      <c r="BP201" s="10"/>
      <c r="BQ201" s="10"/>
      <c r="BR201" s="10"/>
      <c r="BS201" s="10"/>
      <c r="BT201" s="10"/>
      <c r="BU201" s="10"/>
      <c r="BV201" s="17"/>
    </row>
    <row r="202" spans="1:74" s="4" customFormat="1" ht="15" hidden="1" x14ac:dyDescent="0.45">
      <c r="A202" s="359"/>
      <c r="B202" s="45"/>
      <c r="C202" s="10"/>
      <c r="D202" s="10">
        <v>4</v>
      </c>
      <c r="E202" s="11" t="s">
        <v>33</v>
      </c>
      <c r="F202" s="11"/>
      <c r="G202" s="10">
        <v>50</v>
      </c>
      <c r="H202" s="10" t="s">
        <v>40</v>
      </c>
      <c r="I202" s="33">
        <f t="shared" si="87"/>
        <v>5</v>
      </c>
      <c r="J202" s="12">
        <v>0</v>
      </c>
      <c r="K202" s="12">
        <v>0</v>
      </c>
      <c r="L202" s="12">
        <v>0</v>
      </c>
      <c r="M202" s="12">
        <v>0</v>
      </c>
      <c r="N202" s="12">
        <v>5</v>
      </c>
      <c r="O202" s="12"/>
      <c r="P202" s="13">
        <f t="shared" si="106"/>
        <v>5</v>
      </c>
      <c r="Q202" s="13">
        <f t="shared" si="107"/>
        <v>250</v>
      </c>
      <c r="R202" s="67"/>
      <c r="S202" s="67"/>
      <c r="T202" s="67"/>
      <c r="U202" s="67"/>
      <c r="V202" s="66">
        <f t="shared" si="108"/>
        <v>0</v>
      </c>
      <c r="W202" s="15"/>
      <c r="X202" s="15"/>
      <c r="Y202" s="15"/>
      <c r="Z202" s="15"/>
      <c r="AA202" s="15"/>
      <c r="AB202" s="15" t="s">
        <v>46</v>
      </c>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0"/>
      <c r="BI202" s="10"/>
      <c r="BJ202" s="10"/>
      <c r="BK202" s="10"/>
      <c r="BL202" s="10"/>
      <c r="BM202" s="10"/>
      <c r="BN202" s="10"/>
      <c r="BO202" s="10"/>
      <c r="BP202" s="10"/>
      <c r="BQ202" s="10"/>
      <c r="BR202" s="10"/>
      <c r="BS202" s="10"/>
      <c r="BT202" s="10"/>
      <c r="BU202" s="10"/>
      <c r="BV202" s="17"/>
    </row>
    <row r="203" spans="1:74" s="4" customFormat="1" ht="15" hidden="1" x14ac:dyDescent="0.45">
      <c r="A203" s="359"/>
      <c r="B203" s="45"/>
      <c r="C203" s="10"/>
      <c r="D203" s="10">
        <v>2</v>
      </c>
      <c r="E203" s="11" t="s">
        <v>38</v>
      </c>
      <c r="F203" s="11"/>
      <c r="G203" s="10">
        <v>1</v>
      </c>
      <c r="H203" s="10" t="s">
        <v>41</v>
      </c>
      <c r="I203" s="33">
        <f t="shared" si="87"/>
        <v>1650</v>
      </c>
      <c r="J203" s="12">
        <f>2*100*2</f>
        <v>400</v>
      </c>
      <c r="K203" s="12">
        <f>2*50*2</f>
        <v>200</v>
      </c>
      <c r="L203" s="12">
        <v>500</v>
      </c>
      <c r="M203" s="12">
        <v>500</v>
      </c>
      <c r="N203" s="12">
        <v>50</v>
      </c>
      <c r="O203" s="12">
        <v>0</v>
      </c>
      <c r="P203" s="13">
        <f t="shared" si="106"/>
        <v>1650</v>
      </c>
      <c r="Q203" s="13">
        <f t="shared" si="107"/>
        <v>1650</v>
      </c>
      <c r="R203" s="67"/>
      <c r="S203" s="67"/>
      <c r="T203" s="67"/>
      <c r="U203" s="67"/>
      <c r="V203" s="66">
        <f t="shared" si="108"/>
        <v>0</v>
      </c>
      <c r="W203" s="15"/>
      <c r="X203" s="15"/>
      <c r="Y203" s="15"/>
      <c r="Z203" s="15" t="s">
        <v>46</v>
      </c>
      <c r="AA203" s="15" t="s">
        <v>46</v>
      </c>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0"/>
      <c r="BI203" s="10"/>
      <c r="BJ203" s="10"/>
      <c r="BK203" s="10"/>
      <c r="BL203" s="10"/>
      <c r="BM203" s="10"/>
      <c r="BN203" s="10"/>
      <c r="BO203" s="10"/>
      <c r="BP203" s="10"/>
      <c r="BQ203" s="10"/>
      <c r="BR203" s="10"/>
      <c r="BS203" s="10"/>
      <c r="BT203" s="10"/>
      <c r="BU203" s="10"/>
      <c r="BV203" s="17"/>
    </row>
    <row r="204" spans="1:74" s="4" customFormat="1" ht="15" hidden="1" x14ac:dyDescent="0.45">
      <c r="A204" s="359"/>
      <c r="B204" s="45"/>
      <c r="C204" s="10"/>
      <c r="D204" s="10">
        <v>3</v>
      </c>
      <c r="E204" s="11" t="s">
        <v>32</v>
      </c>
      <c r="F204" s="11"/>
      <c r="G204" s="10">
        <v>1</v>
      </c>
      <c r="H204" s="10" t="s">
        <v>34</v>
      </c>
      <c r="I204" s="33">
        <f t="shared" si="87"/>
        <v>300</v>
      </c>
      <c r="J204" s="12">
        <f>1*100*3</f>
        <v>300</v>
      </c>
      <c r="K204" s="12">
        <v>0</v>
      </c>
      <c r="L204" s="12">
        <v>0</v>
      </c>
      <c r="M204" s="12">
        <v>0</v>
      </c>
      <c r="N204" s="12">
        <v>0</v>
      </c>
      <c r="O204" s="12">
        <v>0</v>
      </c>
      <c r="P204" s="13">
        <f t="shared" si="106"/>
        <v>300</v>
      </c>
      <c r="Q204" s="13">
        <f t="shared" si="107"/>
        <v>300</v>
      </c>
      <c r="R204" s="67"/>
      <c r="S204" s="67"/>
      <c r="T204" s="67"/>
      <c r="U204" s="67"/>
      <c r="V204" s="66">
        <f t="shared" si="108"/>
        <v>0</v>
      </c>
      <c r="W204" s="15"/>
      <c r="X204" s="15"/>
      <c r="Y204" s="15"/>
      <c r="Z204" s="15"/>
      <c r="AA204" s="15" t="s">
        <v>46</v>
      </c>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0"/>
      <c r="BI204" s="10"/>
      <c r="BJ204" s="10"/>
      <c r="BK204" s="10"/>
      <c r="BL204" s="10"/>
      <c r="BM204" s="10"/>
      <c r="BN204" s="10"/>
      <c r="BO204" s="10"/>
      <c r="BP204" s="10"/>
      <c r="BQ204" s="10"/>
      <c r="BR204" s="10"/>
      <c r="BS204" s="10"/>
      <c r="BT204" s="10"/>
      <c r="BU204" s="10"/>
      <c r="BV204" s="17"/>
    </row>
    <row r="205" spans="1:74" s="4" customFormat="1" ht="15" hidden="1" x14ac:dyDescent="0.45">
      <c r="A205" s="359"/>
      <c r="B205" s="45"/>
      <c r="C205" s="10"/>
      <c r="D205" s="10">
        <v>4</v>
      </c>
      <c r="E205" s="11" t="s">
        <v>33</v>
      </c>
      <c r="F205" s="11"/>
      <c r="G205" s="10">
        <v>50</v>
      </c>
      <c r="H205" s="10" t="s">
        <v>40</v>
      </c>
      <c r="I205" s="33">
        <f t="shared" si="87"/>
        <v>5</v>
      </c>
      <c r="J205" s="12">
        <v>0</v>
      </c>
      <c r="K205" s="12">
        <v>0</v>
      </c>
      <c r="L205" s="12">
        <v>0</v>
      </c>
      <c r="M205" s="12">
        <v>0</v>
      </c>
      <c r="N205" s="12">
        <v>5</v>
      </c>
      <c r="O205" s="12"/>
      <c r="P205" s="13">
        <f t="shared" si="106"/>
        <v>5</v>
      </c>
      <c r="Q205" s="13">
        <f t="shared" si="107"/>
        <v>250</v>
      </c>
      <c r="R205" s="67"/>
      <c r="S205" s="67"/>
      <c r="T205" s="67"/>
      <c r="U205" s="67"/>
      <c r="V205" s="66">
        <f t="shared" si="108"/>
        <v>0</v>
      </c>
      <c r="W205" s="15"/>
      <c r="X205" s="15"/>
      <c r="Y205" s="15"/>
      <c r="Z205" s="15"/>
      <c r="AA205" s="15"/>
      <c r="AB205" s="15" t="s">
        <v>46</v>
      </c>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0"/>
      <c r="BI205" s="10"/>
      <c r="BJ205" s="10"/>
      <c r="BK205" s="10"/>
      <c r="BL205" s="10"/>
      <c r="BM205" s="10"/>
      <c r="BN205" s="10"/>
      <c r="BO205" s="10"/>
      <c r="BP205" s="10"/>
      <c r="BQ205" s="10"/>
      <c r="BR205" s="10"/>
      <c r="BS205" s="10"/>
      <c r="BT205" s="10"/>
      <c r="BU205" s="10"/>
      <c r="BV205" s="17"/>
    </row>
    <row r="206" spans="1:74" s="23" customFormat="1" ht="15.5" hidden="1" customHeight="1" x14ac:dyDescent="0.45">
      <c r="A206" s="360" t="s">
        <v>63</v>
      </c>
      <c r="B206" s="44"/>
      <c r="C206" s="26"/>
      <c r="D206" s="26"/>
      <c r="E206" s="24" t="s">
        <v>25</v>
      </c>
      <c r="F206" s="24"/>
      <c r="G206" s="43">
        <v>1</v>
      </c>
      <c r="H206" s="43" t="str">
        <f>H213</f>
        <v>SCR Report</v>
      </c>
      <c r="I206" s="19">
        <f t="shared" si="87"/>
        <v>7005</v>
      </c>
      <c r="J206" s="19">
        <f t="shared" ref="J206:O206" si="109">SUM(J213+J207)</f>
        <v>3800</v>
      </c>
      <c r="K206" s="19">
        <f t="shared" si="109"/>
        <v>1100</v>
      </c>
      <c r="L206" s="19">
        <f t="shared" si="109"/>
        <v>1000</v>
      </c>
      <c r="M206" s="19">
        <f t="shared" si="109"/>
        <v>1000</v>
      </c>
      <c r="N206" s="19">
        <f t="shared" si="109"/>
        <v>105</v>
      </c>
      <c r="O206" s="19">
        <f t="shared" si="109"/>
        <v>0</v>
      </c>
      <c r="P206" s="20">
        <f>P213+P207</f>
        <v>7005</v>
      </c>
      <c r="Q206" s="20">
        <f>Q213+Q207</f>
        <v>7250</v>
      </c>
      <c r="R206" s="64">
        <f>R207+R213</f>
        <v>0</v>
      </c>
      <c r="S206" s="64">
        <f t="shared" ref="S206:U206" si="110">S207+S213</f>
        <v>0</v>
      </c>
      <c r="T206" s="64"/>
      <c r="U206" s="64">
        <f t="shared" si="110"/>
        <v>0</v>
      </c>
      <c r="V206" s="64">
        <f>SUM(V207+V213)</f>
        <v>0</v>
      </c>
      <c r="W206" s="43"/>
      <c r="X206" s="43"/>
      <c r="Y206" s="43"/>
      <c r="Z206" s="43"/>
      <c r="AA206" s="43"/>
      <c r="AB206" s="43" t="s">
        <v>46</v>
      </c>
      <c r="AC206" s="43"/>
      <c r="AD206" s="43"/>
      <c r="AE206" s="43"/>
      <c r="AF206" s="43"/>
      <c r="AG206" s="43"/>
      <c r="AH206" s="43"/>
      <c r="AI206" s="43"/>
      <c r="AJ206" s="43"/>
      <c r="AK206" s="43"/>
      <c r="AL206" s="43"/>
      <c r="AM206" s="43"/>
      <c r="AN206" s="43"/>
      <c r="AO206" s="43"/>
      <c r="AP206" s="43"/>
      <c r="AQ206" s="43"/>
      <c r="AR206" s="43"/>
      <c r="AS206" s="43"/>
      <c r="AT206" s="43"/>
      <c r="AU206" s="101"/>
      <c r="AV206" s="101"/>
      <c r="AW206" s="101"/>
      <c r="AX206" s="101"/>
      <c r="AY206" s="101"/>
      <c r="AZ206" s="101"/>
      <c r="BA206" s="101"/>
      <c r="BB206" s="101"/>
      <c r="BC206" s="101"/>
      <c r="BD206" s="101"/>
      <c r="BE206" s="101"/>
      <c r="BF206" s="101"/>
      <c r="BG206" s="43"/>
      <c r="BH206" s="43"/>
      <c r="BI206" s="43"/>
      <c r="BJ206" s="43"/>
      <c r="BK206" s="43"/>
      <c r="BL206" s="43"/>
      <c r="BM206" s="43"/>
      <c r="BN206" s="43"/>
      <c r="BO206" s="43"/>
      <c r="BP206" s="43"/>
      <c r="BQ206" s="43"/>
      <c r="BR206" s="43"/>
      <c r="BS206" s="43"/>
      <c r="BT206" s="43"/>
      <c r="BU206" s="43"/>
      <c r="BV206" s="22"/>
    </row>
    <row r="207" spans="1:74" s="4" customFormat="1" ht="15.5" hidden="1" customHeight="1" x14ac:dyDescent="0.45">
      <c r="A207" s="360"/>
      <c r="B207" s="45"/>
      <c r="C207" s="10">
        <v>1</v>
      </c>
      <c r="D207" s="10"/>
      <c r="E207" s="11" t="s">
        <v>35</v>
      </c>
      <c r="F207" s="11"/>
      <c r="G207" s="10">
        <v>1</v>
      </c>
      <c r="H207" s="10" t="s">
        <v>34</v>
      </c>
      <c r="I207" s="33">
        <f t="shared" si="87"/>
        <v>4350</v>
      </c>
      <c r="J207" s="33">
        <f>SUM(J208:J212)</f>
        <v>2400</v>
      </c>
      <c r="K207" s="33">
        <f t="shared" ref="K207:O207" si="111">SUM(K208:K212)</f>
        <v>900</v>
      </c>
      <c r="L207" s="33">
        <f t="shared" si="111"/>
        <v>500</v>
      </c>
      <c r="M207" s="33">
        <f t="shared" si="111"/>
        <v>500</v>
      </c>
      <c r="N207" s="33">
        <f t="shared" si="111"/>
        <v>50</v>
      </c>
      <c r="O207" s="33">
        <f t="shared" si="111"/>
        <v>0</v>
      </c>
      <c r="P207" s="29">
        <f>SUM(P208:P212)</f>
        <v>4350</v>
      </c>
      <c r="Q207" s="29">
        <f>SUM(Q208:Q211)</f>
        <v>4350</v>
      </c>
      <c r="R207" s="65">
        <f>SUM(R208:R212)</f>
        <v>0</v>
      </c>
      <c r="S207" s="65">
        <f t="shared" ref="S207:U207" si="112">SUM(S208:S212)</f>
        <v>0</v>
      </c>
      <c r="T207" s="65"/>
      <c r="U207" s="65">
        <f t="shared" si="112"/>
        <v>0</v>
      </c>
      <c r="V207" s="66">
        <f>SUM(V208:V211)</f>
        <v>0</v>
      </c>
      <c r="W207" s="10" t="s">
        <v>46</v>
      </c>
      <c r="X207" s="10" t="s">
        <v>46</v>
      </c>
      <c r="Y207" s="10" t="s">
        <v>46</v>
      </c>
      <c r="Z207" s="10" t="s">
        <v>46</v>
      </c>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5"/>
      <c r="BH207" s="15"/>
      <c r="BI207" s="15"/>
      <c r="BJ207" s="10"/>
      <c r="BK207" s="10"/>
      <c r="BL207" s="10"/>
      <c r="BM207" s="10"/>
      <c r="BN207" s="10"/>
      <c r="BO207" s="10"/>
      <c r="BP207" s="10"/>
      <c r="BQ207" s="10"/>
      <c r="BR207" s="10"/>
      <c r="BS207" s="10"/>
      <c r="BT207" s="10"/>
      <c r="BU207" s="10"/>
      <c r="BV207" s="17"/>
    </row>
    <row r="208" spans="1:74" s="4" customFormat="1" ht="15.5" hidden="1" customHeight="1" x14ac:dyDescent="0.45">
      <c r="A208" s="360"/>
      <c r="B208" s="45"/>
      <c r="C208" s="10"/>
      <c r="D208" s="35">
        <v>1</v>
      </c>
      <c r="E208" s="11" t="s">
        <v>36</v>
      </c>
      <c r="F208" s="11"/>
      <c r="G208" s="10">
        <v>1</v>
      </c>
      <c r="H208" s="10" t="s">
        <v>42</v>
      </c>
      <c r="I208" s="33">
        <f t="shared" si="87"/>
        <v>2100</v>
      </c>
      <c r="J208" s="12">
        <f>2*100*7</f>
        <v>1400</v>
      </c>
      <c r="K208" s="12">
        <f>2*50*7</f>
        <v>700</v>
      </c>
      <c r="L208" s="12">
        <v>0</v>
      </c>
      <c r="M208" s="12">
        <v>0</v>
      </c>
      <c r="N208" s="12">
        <v>0</v>
      </c>
      <c r="O208" s="12">
        <v>0</v>
      </c>
      <c r="P208" s="13">
        <f>SUM(J208:O208)</f>
        <v>2100</v>
      </c>
      <c r="Q208" s="13">
        <f t="shared" ref="Q208:Q212" si="113">G208*I208</f>
        <v>2100</v>
      </c>
      <c r="R208" s="67"/>
      <c r="S208" s="67"/>
      <c r="T208" s="67"/>
      <c r="U208" s="67"/>
      <c r="V208" s="66">
        <f t="shared" ref="V208:V212" si="114">SUM(R208:U208)</f>
        <v>0</v>
      </c>
      <c r="W208" s="10" t="s">
        <v>46</v>
      </c>
      <c r="X208" s="10" t="s">
        <v>46</v>
      </c>
      <c r="Y208" s="10" t="s">
        <v>46</v>
      </c>
      <c r="Z208" s="10"/>
      <c r="AA208" s="10"/>
      <c r="AB208" s="10"/>
      <c r="AC208" s="10"/>
      <c r="AD208" s="10"/>
      <c r="AE208" s="10"/>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0"/>
      <c r="BI208" s="10"/>
      <c r="BJ208" s="10"/>
      <c r="BK208" s="10"/>
      <c r="BL208" s="10"/>
      <c r="BM208" s="10"/>
      <c r="BN208" s="10"/>
      <c r="BO208" s="10"/>
      <c r="BP208" s="10"/>
      <c r="BQ208" s="10"/>
      <c r="BR208" s="10"/>
      <c r="BS208" s="10"/>
      <c r="BT208" s="10"/>
      <c r="BU208" s="10"/>
      <c r="BV208" s="17"/>
    </row>
    <row r="209" spans="1:74" s="5" customFormat="1" ht="15.5" hidden="1" customHeight="1" x14ac:dyDescent="0.45">
      <c r="A209" s="360"/>
      <c r="B209" s="46"/>
      <c r="C209" s="15"/>
      <c r="D209" s="35">
        <v>2</v>
      </c>
      <c r="E209" s="11" t="s">
        <v>37</v>
      </c>
      <c r="F209" s="11"/>
      <c r="G209" s="10">
        <v>1</v>
      </c>
      <c r="H209" s="10" t="s">
        <v>41</v>
      </c>
      <c r="I209" s="33">
        <f t="shared" si="87"/>
        <v>1650</v>
      </c>
      <c r="J209" s="12">
        <f>2*100*2</f>
        <v>400</v>
      </c>
      <c r="K209" s="12">
        <f>2*50*2</f>
        <v>200</v>
      </c>
      <c r="L209" s="12">
        <v>500</v>
      </c>
      <c r="M209" s="12">
        <v>500</v>
      </c>
      <c r="N209" s="12">
        <v>50</v>
      </c>
      <c r="O209" s="12">
        <v>0</v>
      </c>
      <c r="P209" s="13">
        <f t="shared" ref="P209:P212" si="115">SUM(J209:O209)</f>
        <v>1650</v>
      </c>
      <c r="Q209" s="13">
        <f t="shared" si="113"/>
        <v>1650</v>
      </c>
      <c r="R209" s="67"/>
      <c r="S209" s="67"/>
      <c r="T209" s="67"/>
      <c r="U209" s="67"/>
      <c r="V209" s="66">
        <f t="shared" si="114"/>
        <v>0</v>
      </c>
      <c r="W209" s="15"/>
      <c r="X209" s="15" t="s">
        <v>46</v>
      </c>
      <c r="Y209" s="15" t="s">
        <v>46</v>
      </c>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7"/>
    </row>
    <row r="210" spans="1:74" s="5" customFormat="1" ht="15.5" hidden="1" customHeight="1" x14ac:dyDescent="0.45">
      <c r="A210" s="360"/>
      <c r="B210" s="46"/>
      <c r="C210" s="15"/>
      <c r="D210" s="35">
        <v>3</v>
      </c>
      <c r="E210" s="11" t="s">
        <v>28</v>
      </c>
      <c r="F210" s="11"/>
      <c r="G210" s="10">
        <v>1</v>
      </c>
      <c r="H210" s="10" t="s">
        <v>42</v>
      </c>
      <c r="I210" s="33">
        <f t="shared" ref="I210:I217" si="116">P210</f>
        <v>600</v>
      </c>
      <c r="J210" s="12">
        <f>2*100*3</f>
        <v>600</v>
      </c>
      <c r="K210" s="12">
        <v>0</v>
      </c>
      <c r="L210" s="12">
        <v>0</v>
      </c>
      <c r="M210" s="12">
        <v>0</v>
      </c>
      <c r="N210" s="12">
        <v>0</v>
      </c>
      <c r="O210" s="12">
        <v>0</v>
      </c>
      <c r="P210" s="13">
        <f t="shared" si="115"/>
        <v>600</v>
      </c>
      <c r="Q210" s="13">
        <f t="shared" si="113"/>
        <v>600</v>
      </c>
      <c r="R210" s="67"/>
      <c r="S210" s="67"/>
      <c r="T210" s="67"/>
      <c r="U210" s="67"/>
      <c r="V210" s="66">
        <f t="shared" si="114"/>
        <v>0</v>
      </c>
      <c r="W210" s="15"/>
      <c r="X210" s="15"/>
      <c r="Y210" s="15"/>
      <c r="Z210" s="15" t="s">
        <v>46</v>
      </c>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7"/>
    </row>
    <row r="211" spans="1:74" s="5" customFormat="1" ht="25.25" hidden="1" customHeight="1" x14ac:dyDescent="0.45">
      <c r="A211" s="360"/>
      <c r="B211" s="46"/>
      <c r="C211" s="15"/>
      <c r="D211" s="35">
        <v>4</v>
      </c>
      <c r="E211" s="11"/>
      <c r="F211" s="11"/>
      <c r="G211" s="10"/>
      <c r="H211" s="10"/>
      <c r="I211" s="33">
        <f t="shared" si="116"/>
        <v>0</v>
      </c>
      <c r="J211" s="12"/>
      <c r="K211" s="12"/>
      <c r="L211" s="12"/>
      <c r="M211" s="12"/>
      <c r="N211" s="12"/>
      <c r="O211" s="12"/>
      <c r="P211" s="13">
        <f t="shared" si="115"/>
        <v>0</v>
      </c>
      <c r="Q211" s="13">
        <f t="shared" si="113"/>
        <v>0</v>
      </c>
      <c r="R211" s="67"/>
      <c r="S211" s="67"/>
      <c r="T211" s="67"/>
      <c r="U211" s="67"/>
      <c r="V211" s="66">
        <f t="shared" si="114"/>
        <v>0</v>
      </c>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7"/>
    </row>
    <row r="212" spans="1:74" s="5" customFormat="1" ht="25.25" hidden="1" customHeight="1" x14ac:dyDescent="0.45">
      <c r="A212" s="360"/>
      <c r="B212" s="46"/>
      <c r="C212" s="15"/>
      <c r="D212" s="35">
        <v>5</v>
      </c>
      <c r="E212" s="11"/>
      <c r="F212" s="11"/>
      <c r="G212" s="10"/>
      <c r="H212" s="10"/>
      <c r="I212" s="33">
        <f t="shared" si="116"/>
        <v>0</v>
      </c>
      <c r="J212" s="12"/>
      <c r="K212" s="12"/>
      <c r="L212" s="12"/>
      <c r="M212" s="12"/>
      <c r="N212" s="12"/>
      <c r="O212" s="12"/>
      <c r="P212" s="13">
        <f t="shared" si="115"/>
        <v>0</v>
      </c>
      <c r="Q212" s="13">
        <f t="shared" si="113"/>
        <v>0</v>
      </c>
      <c r="R212" s="67"/>
      <c r="S212" s="67"/>
      <c r="T212" s="67"/>
      <c r="U212" s="67"/>
      <c r="V212" s="66">
        <f t="shared" si="114"/>
        <v>0</v>
      </c>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7"/>
    </row>
    <row r="213" spans="1:74" s="4" customFormat="1" ht="25.25" hidden="1" customHeight="1" x14ac:dyDescent="0.45">
      <c r="A213" s="360"/>
      <c r="B213" s="45"/>
      <c r="C213" s="10">
        <v>2</v>
      </c>
      <c r="D213" s="10"/>
      <c r="E213" s="11" t="s">
        <v>26</v>
      </c>
      <c r="F213" s="11"/>
      <c r="G213" s="10">
        <v>1</v>
      </c>
      <c r="H213" s="10" t="s">
        <v>34</v>
      </c>
      <c r="I213" s="33">
        <f t="shared" si="116"/>
        <v>2655</v>
      </c>
      <c r="J213" s="33">
        <f>SUM(J214:J217)</f>
        <v>1400</v>
      </c>
      <c r="K213" s="33">
        <f t="shared" ref="K213:V213" si="117">SUM(K214:K217)</f>
        <v>200</v>
      </c>
      <c r="L213" s="33">
        <f t="shared" si="117"/>
        <v>500</v>
      </c>
      <c r="M213" s="33">
        <f t="shared" si="117"/>
        <v>500</v>
      </c>
      <c r="N213" s="33">
        <f t="shared" si="117"/>
        <v>55</v>
      </c>
      <c r="O213" s="33">
        <f t="shared" si="117"/>
        <v>0</v>
      </c>
      <c r="P213" s="29">
        <f t="shared" si="117"/>
        <v>2655</v>
      </c>
      <c r="Q213" s="29">
        <f t="shared" si="117"/>
        <v>2900</v>
      </c>
      <c r="R213" s="65">
        <f t="shared" si="117"/>
        <v>0</v>
      </c>
      <c r="S213" s="65">
        <f t="shared" si="117"/>
        <v>0</v>
      </c>
      <c r="T213" s="65"/>
      <c r="U213" s="65">
        <f t="shared" si="117"/>
        <v>0</v>
      </c>
      <c r="V213" s="66">
        <f t="shared" si="117"/>
        <v>0</v>
      </c>
      <c r="W213" s="15"/>
      <c r="X213" s="15"/>
      <c r="Y213" s="15"/>
      <c r="Z213" s="15" t="s">
        <v>46</v>
      </c>
      <c r="AA213" s="15" t="s">
        <v>46</v>
      </c>
      <c r="AB213" s="15" t="s">
        <v>46</v>
      </c>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0"/>
      <c r="BI213" s="10"/>
      <c r="BJ213" s="10"/>
      <c r="BK213" s="10"/>
      <c r="BL213" s="10"/>
      <c r="BM213" s="10"/>
      <c r="BN213" s="10"/>
      <c r="BO213" s="10"/>
      <c r="BP213" s="10"/>
      <c r="BQ213" s="10"/>
      <c r="BR213" s="10"/>
      <c r="BS213" s="10"/>
      <c r="BT213" s="10"/>
      <c r="BU213" s="10"/>
      <c r="BV213" s="17"/>
    </row>
    <row r="214" spans="1:74" s="4" customFormat="1" ht="25.25" hidden="1" customHeight="1" x14ac:dyDescent="0.45">
      <c r="A214" s="360"/>
      <c r="B214" s="45"/>
      <c r="C214" s="10"/>
      <c r="D214" s="10">
        <v>1</v>
      </c>
      <c r="E214" s="11" t="s">
        <v>27</v>
      </c>
      <c r="F214" s="11"/>
      <c r="G214" s="10">
        <v>1</v>
      </c>
      <c r="H214" s="10" t="s">
        <v>34</v>
      </c>
      <c r="I214" s="33">
        <f t="shared" si="116"/>
        <v>700</v>
      </c>
      <c r="J214" s="12">
        <f>1*100*7</f>
        <v>700</v>
      </c>
      <c r="K214" s="12">
        <v>0</v>
      </c>
      <c r="L214" s="12">
        <v>0</v>
      </c>
      <c r="M214" s="12">
        <v>0</v>
      </c>
      <c r="N214" s="12">
        <v>0</v>
      </c>
      <c r="O214" s="12">
        <v>0</v>
      </c>
      <c r="P214" s="13">
        <f t="shared" ref="P214:P217" si="118">SUM(J214:O214)</f>
        <v>700</v>
      </c>
      <c r="Q214" s="13">
        <f>G214*I214</f>
        <v>700</v>
      </c>
      <c r="R214" s="67"/>
      <c r="S214" s="67"/>
      <c r="T214" s="67"/>
      <c r="U214" s="67"/>
      <c r="V214" s="66">
        <f>SUM(R214:U214)</f>
        <v>0</v>
      </c>
      <c r="W214" s="15"/>
      <c r="X214" s="15"/>
      <c r="Y214" s="15"/>
      <c r="Z214" s="15" t="s">
        <v>46</v>
      </c>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0"/>
      <c r="BI214" s="10"/>
      <c r="BJ214" s="10"/>
      <c r="BK214" s="10"/>
      <c r="BL214" s="10"/>
      <c r="BM214" s="10"/>
      <c r="BN214" s="10"/>
      <c r="BO214" s="10"/>
      <c r="BP214" s="10"/>
      <c r="BQ214" s="10"/>
      <c r="BR214" s="10"/>
      <c r="BS214" s="10"/>
      <c r="BT214" s="10"/>
      <c r="BU214" s="10"/>
      <c r="BV214" s="17"/>
    </row>
    <row r="215" spans="1:74" s="4" customFormat="1" ht="25.25" hidden="1" customHeight="1" x14ac:dyDescent="0.45">
      <c r="A215" s="360"/>
      <c r="B215" s="45"/>
      <c r="C215" s="10"/>
      <c r="D215" s="10">
        <v>2</v>
      </c>
      <c r="E215" s="11" t="s">
        <v>38</v>
      </c>
      <c r="F215" s="11"/>
      <c r="G215" s="10">
        <v>1</v>
      </c>
      <c r="H215" s="10" t="s">
        <v>41</v>
      </c>
      <c r="I215" s="33">
        <f t="shared" si="116"/>
        <v>1650</v>
      </c>
      <c r="J215" s="12">
        <f>2*100*2</f>
        <v>400</v>
      </c>
      <c r="K215" s="12">
        <f>2*50*2</f>
        <v>200</v>
      </c>
      <c r="L215" s="12">
        <v>500</v>
      </c>
      <c r="M215" s="12">
        <v>500</v>
      </c>
      <c r="N215" s="12">
        <v>50</v>
      </c>
      <c r="O215" s="12">
        <v>0</v>
      </c>
      <c r="P215" s="13">
        <f t="shared" si="118"/>
        <v>1650</v>
      </c>
      <c r="Q215" s="13">
        <f>G215*I215</f>
        <v>1650</v>
      </c>
      <c r="R215" s="67"/>
      <c r="S215" s="67"/>
      <c r="T215" s="67"/>
      <c r="U215" s="67"/>
      <c r="V215" s="66">
        <f t="shared" ref="V215:V217" si="119">SUM(R215:U215)</f>
        <v>0</v>
      </c>
      <c r="W215" s="15"/>
      <c r="X215" s="15"/>
      <c r="Y215" s="15"/>
      <c r="Z215" s="15" t="s">
        <v>46</v>
      </c>
      <c r="AA215" s="15" t="s">
        <v>46</v>
      </c>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0"/>
      <c r="BI215" s="10"/>
      <c r="BJ215" s="10"/>
      <c r="BK215" s="10"/>
      <c r="BL215" s="10"/>
      <c r="BM215" s="10"/>
      <c r="BN215" s="10"/>
      <c r="BO215" s="10"/>
      <c r="BP215" s="10"/>
      <c r="BQ215" s="10"/>
      <c r="BR215" s="10"/>
      <c r="BS215" s="10"/>
      <c r="BT215" s="10"/>
      <c r="BU215" s="10"/>
      <c r="BV215" s="17"/>
    </row>
    <row r="216" spans="1:74" s="4" customFormat="1" ht="25.25" hidden="1" customHeight="1" x14ac:dyDescent="0.45">
      <c r="A216" s="360"/>
      <c r="B216" s="45"/>
      <c r="C216" s="10"/>
      <c r="D216" s="10">
        <v>3</v>
      </c>
      <c r="E216" s="11" t="s">
        <v>32</v>
      </c>
      <c r="F216" s="11"/>
      <c r="G216" s="10">
        <v>1</v>
      </c>
      <c r="H216" s="10" t="s">
        <v>34</v>
      </c>
      <c r="I216" s="33">
        <f t="shared" si="116"/>
        <v>300</v>
      </c>
      <c r="J216" s="12">
        <f>1*100*3</f>
        <v>300</v>
      </c>
      <c r="K216" s="12">
        <v>0</v>
      </c>
      <c r="L216" s="12">
        <v>0</v>
      </c>
      <c r="M216" s="12">
        <v>0</v>
      </c>
      <c r="N216" s="12">
        <v>0</v>
      </c>
      <c r="O216" s="12">
        <v>0</v>
      </c>
      <c r="P216" s="13">
        <f t="shared" si="118"/>
        <v>300</v>
      </c>
      <c r="Q216" s="13">
        <f>G216*I216</f>
        <v>300</v>
      </c>
      <c r="R216" s="67"/>
      <c r="S216" s="67"/>
      <c r="T216" s="67"/>
      <c r="U216" s="67"/>
      <c r="V216" s="66">
        <f t="shared" si="119"/>
        <v>0</v>
      </c>
      <c r="W216" s="15"/>
      <c r="X216" s="15"/>
      <c r="Y216" s="15"/>
      <c r="Z216" s="15"/>
      <c r="AA216" s="15" t="s">
        <v>46</v>
      </c>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0"/>
      <c r="BI216" s="10"/>
      <c r="BJ216" s="10"/>
      <c r="BK216" s="10"/>
      <c r="BL216" s="10"/>
      <c r="BM216" s="10"/>
      <c r="BN216" s="10"/>
      <c r="BO216" s="10"/>
      <c r="BP216" s="10"/>
      <c r="BQ216" s="10"/>
      <c r="BR216" s="10"/>
      <c r="BS216" s="10"/>
      <c r="BT216" s="10"/>
      <c r="BU216" s="10"/>
      <c r="BV216" s="17"/>
    </row>
    <row r="217" spans="1:74" s="4" customFormat="1" ht="25.25" hidden="1" customHeight="1" x14ac:dyDescent="0.45">
      <c r="A217" s="360"/>
      <c r="B217" s="45"/>
      <c r="C217" s="10"/>
      <c r="D217" s="10">
        <v>4</v>
      </c>
      <c r="E217" s="11" t="s">
        <v>33</v>
      </c>
      <c r="F217" s="11"/>
      <c r="G217" s="10">
        <v>50</v>
      </c>
      <c r="H217" s="10" t="s">
        <v>40</v>
      </c>
      <c r="I217" s="33">
        <f t="shared" si="116"/>
        <v>5</v>
      </c>
      <c r="J217" s="12">
        <v>0</v>
      </c>
      <c r="K217" s="12">
        <v>0</v>
      </c>
      <c r="L217" s="12">
        <v>0</v>
      </c>
      <c r="M217" s="12">
        <v>0</v>
      </c>
      <c r="N217" s="12">
        <v>5</v>
      </c>
      <c r="O217" s="12"/>
      <c r="P217" s="13">
        <f t="shared" si="118"/>
        <v>5</v>
      </c>
      <c r="Q217" s="13">
        <f>G217*I217</f>
        <v>250</v>
      </c>
      <c r="R217" s="67"/>
      <c r="S217" s="67"/>
      <c r="T217" s="67"/>
      <c r="U217" s="67"/>
      <c r="V217" s="66">
        <f t="shared" si="119"/>
        <v>0</v>
      </c>
      <c r="W217" s="15"/>
      <c r="X217" s="15"/>
      <c r="Y217" s="15"/>
      <c r="Z217" s="15"/>
      <c r="AA217" s="15"/>
      <c r="AB217" s="15" t="s">
        <v>46</v>
      </c>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0"/>
      <c r="BI217" s="10"/>
      <c r="BJ217" s="10"/>
      <c r="BK217" s="10"/>
      <c r="BL217" s="10"/>
      <c r="BM217" s="10"/>
      <c r="BN217" s="10"/>
      <c r="BO217" s="10"/>
      <c r="BP217" s="10"/>
      <c r="BQ217" s="10"/>
      <c r="BR217" s="10"/>
      <c r="BS217" s="10"/>
      <c r="BT217" s="10"/>
      <c r="BU217" s="10"/>
      <c r="BV217" s="17"/>
    </row>
    <row r="218" spans="1:74" s="53" customFormat="1" ht="20.65" thickBot="1" x14ac:dyDescent="0.6">
      <c r="A218" s="361"/>
      <c r="B218" s="362"/>
      <c r="C218" s="362"/>
      <c r="D218" s="363"/>
      <c r="E218" s="47" t="s">
        <v>50</v>
      </c>
      <c r="F218" s="47"/>
      <c r="G218" s="48"/>
      <c r="H218" s="49"/>
      <c r="I218" s="50"/>
      <c r="J218" s="51"/>
      <c r="K218" s="51"/>
      <c r="L218" s="51"/>
      <c r="M218" s="51"/>
      <c r="N218" s="51"/>
      <c r="O218" s="51"/>
      <c r="P218" s="51"/>
      <c r="Q218" s="51" t="e">
        <f t="shared" ref="Q218:V218" si="120">Q131+Q123+Q118+Q110+Q104+Q95+Q88+Q81+Q27+Q10</f>
        <v>#REF!</v>
      </c>
      <c r="R218" s="51" t="e">
        <f t="shared" si="120"/>
        <v>#REF!</v>
      </c>
      <c r="S218" s="51" t="e">
        <f t="shared" si="120"/>
        <v>#REF!</v>
      </c>
      <c r="T218" s="51" t="e">
        <f t="shared" si="120"/>
        <v>#REF!</v>
      </c>
      <c r="U218" s="51" t="e">
        <f t="shared" si="120"/>
        <v>#REF!</v>
      </c>
      <c r="V218" s="51" t="e">
        <f t="shared" si="120"/>
        <v>#REF!</v>
      </c>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52"/>
    </row>
    <row r="219" spans="1:74" s="1" customFormat="1" ht="15" x14ac:dyDescent="0.4">
      <c r="G219" s="6"/>
      <c r="H219" s="8"/>
      <c r="I219" s="31"/>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row>
    <row r="220" spans="1:74" s="1" customFormat="1" ht="15" x14ac:dyDescent="0.4">
      <c r="G220" s="6"/>
      <c r="H220" s="8"/>
      <c r="I220" s="31"/>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row>
    <row r="221" spans="1:74" s="1" customFormat="1" ht="15" x14ac:dyDescent="0.4">
      <c r="G221" s="6"/>
      <c r="H221" s="8"/>
      <c r="I221" s="31"/>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row>
    <row r="222" spans="1:74" s="1" customFormat="1" ht="15" x14ac:dyDescent="0.4">
      <c r="G222" s="6"/>
      <c r="H222" s="8"/>
      <c r="I222" s="31"/>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row>
    <row r="223" spans="1:74" s="1" customFormat="1" ht="15" x14ac:dyDescent="0.4">
      <c r="G223" s="6"/>
      <c r="H223" s="8"/>
      <c r="I223" s="31"/>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row>
    <row r="224" spans="1:74" s="1" customFormat="1" ht="15" x14ac:dyDescent="0.4">
      <c r="G224" s="6"/>
      <c r="H224" s="8"/>
      <c r="I224" s="31"/>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row>
    <row r="225" spans="7:73" s="1" customFormat="1" ht="15" x14ac:dyDescent="0.4">
      <c r="G225" s="6"/>
      <c r="H225" s="8"/>
      <c r="I225" s="31"/>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row>
    <row r="226" spans="7:73" s="1" customFormat="1" ht="15" x14ac:dyDescent="0.4">
      <c r="G226" s="6"/>
      <c r="H226" s="8"/>
      <c r="I226" s="31"/>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row>
    <row r="227" spans="7:73" s="1" customFormat="1" ht="15" x14ac:dyDescent="0.4">
      <c r="G227" s="6"/>
      <c r="H227" s="8"/>
      <c r="I227" s="31"/>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row>
    <row r="228" spans="7:73" s="1" customFormat="1" ht="15" x14ac:dyDescent="0.4">
      <c r="G228" s="6"/>
      <c r="H228" s="8"/>
      <c r="I228" s="31"/>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row>
    <row r="229" spans="7:73" s="1" customFormat="1" ht="15" x14ac:dyDescent="0.4">
      <c r="G229" s="6"/>
      <c r="H229" s="8"/>
      <c r="I229" s="31"/>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row>
    <row r="230" spans="7:73" s="1" customFormat="1" ht="15" x14ac:dyDescent="0.4">
      <c r="G230" s="6"/>
      <c r="H230" s="8"/>
      <c r="I230" s="31"/>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row>
    <row r="231" spans="7:73" s="1" customFormat="1" ht="15" x14ac:dyDescent="0.4">
      <c r="G231" s="6"/>
      <c r="H231" s="8"/>
      <c r="I231" s="31"/>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row>
    <row r="232" spans="7:73" s="1" customFormat="1" ht="15" x14ac:dyDescent="0.4">
      <c r="G232" s="6"/>
      <c r="H232" s="8"/>
      <c r="I232" s="31"/>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row>
    <row r="233" spans="7:73" s="1" customFormat="1" ht="15" x14ac:dyDescent="0.4">
      <c r="G233" s="6"/>
      <c r="H233" s="8"/>
      <c r="I233" s="31"/>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row>
    <row r="234" spans="7:73" s="1" customFormat="1" ht="15" x14ac:dyDescent="0.4">
      <c r="G234" s="6"/>
      <c r="H234" s="8"/>
      <c r="I234" s="31"/>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row>
    <row r="235" spans="7:73" s="1" customFormat="1" ht="15" x14ac:dyDescent="0.4">
      <c r="G235" s="6"/>
      <c r="H235" s="8"/>
      <c r="I235" s="31"/>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row>
    <row r="236" spans="7:73" s="1" customFormat="1" ht="15" x14ac:dyDescent="0.4">
      <c r="G236" s="6"/>
      <c r="H236" s="8"/>
      <c r="I236" s="31"/>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row>
    <row r="237" spans="7:73" s="1" customFormat="1" ht="15" x14ac:dyDescent="0.4">
      <c r="G237" s="6"/>
      <c r="H237" s="8"/>
      <c r="I237" s="31"/>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row>
    <row r="238" spans="7:73" s="1" customFormat="1" ht="15" x14ac:dyDescent="0.4">
      <c r="G238" s="6"/>
      <c r="H238" s="8"/>
      <c r="I238" s="31"/>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row>
    <row r="239" spans="7:73" s="1" customFormat="1" ht="15" x14ac:dyDescent="0.4">
      <c r="G239" s="6"/>
      <c r="H239" s="8"/>
      <c r="I239" s="31"/>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row>
    <row r="240" spans="7:73" s="1" customFormat="1" ht="15" x14ac:dyDescent="0.4">
      <c r="G240" s="6"/>
      <c r="H240" s="8"/>
      <c r="I240" s="31"/>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row>
    <row r="241" spans="7:73" s="1" customFormat="1" ht="15" x14ac:dyDescent="0.4">
      <c r="G241" s="6"/>
      <c r="H241" s="8"/>
      <c r="I241" s="31"/>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row>
    <row r="242" spans="7:73" s="1" customFormat="1" ht="15" x14ac:dyDescent="0.4">
      <c r="G242" s="6"/>
      <c r="H242" s="8"/>
      <c r="I242" s="31"/>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row>
    <row r="243" spans="7:73" s="1" customFormat="1" ht="15" x14ac:dyDescent="0.4">
      <c r="G243" s="6"/>
      <c r="H243" s="8"/>
      <c r="I243" s="31"/>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row>
    <row r="244" spans="7:73" s="1" customFormat="1" ht="15" x14ac:dyDescent="0.4">
      <c r="G244" s="6"/>
      <c r="H244" s="8"/>
      <c r="I244" s="31"/>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row>
    <row r="245" spans="7:73" s="1" customFormat="1" ht="15" x14ac:dyDescent="0.4">
      <c r="G245" s="6"/>
      <c r="H245" s="8"/>
      <c r="I245" s="31"/>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row>
    <row r="246" spans="7:73" s="1" customFormat="1" ht="15" x14ac:dyDescent="0.4">
      <c r="G246" s="6"/>
      <c r="H246" s="8"/>
      <c r="I246" s="31"/>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row>
    <row r="247" spans="7:73" s="1" customFormat="1" ht="15" x14ac:dyDescent="0.4">
      <c r="G247" s="6"/>
      <c r="H247" s="8"/>
      <c r="I247" s="31"/>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row>
    <row r="248" spans="7:73" s="1" customFormat="1" ht="15" x14ac:dyDescent="0.4">
      <c r="G248" s="6"/>
      <c r="H248" s="8"/>
      <c r="I248" s="31"/>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row>
    <row r="249" spans="7:73" s="1" customFormat="1" ht="15" x14ac:dyDescent="0.4">
      <c r="G249" s="6"/>
      <c r="H249" s="8"/>
      <c r="I249" s="31"/>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row>
    <row r="250" spans="7:73" s="1" customFormat="1" ht="15" x14ac:dyDescent="0.4">
      <c r="G250" s="6"/>
      <c r="H250" s="8"/>
      <c r="I250" s="31"/>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row>
    <row r="251" spans="7:73" s="1" customFormat="1" ht="15" x14ac:dyDescent="0.4">
      <c r="G251" s="6"/>
      <c r="H251" s="8"/>
      <c r="I251" s="31"/>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row>
    <row r="252" spans="7:73" s="1" customFormat="1" ht="15" x14ac:dyDescent="0.4">
      <c r="G252" s="6"/>
      <c r="H252" s="8"/>
      <c r="I252" s="31"/>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row>
    <row r="253" spans="7:73" s="1" customFormat="1" ht="15" x14ac:dyDescent="0.4">
      <c r="G253" s="6"/>
      <c r="H253" s="8"/>
      <c r="I253" s="31"/>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row>
    <row r="254" spans="7:73" s="1" customFormat="1" ht="15" x14ac:dyDescent="0.4">
      <c r="G254" s="6"/>
      <c r="H254" s="8"/>
      <c r="I254" s="31"/>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row>
    <row r="255" spans="7:73" s="1" customFormat="1" ht="15" x14ac:dyDescent="0.4">
      <c r="G255" s="6"/>
      <c r="H255" s="8"/>
      <c r="I255" s="31"/>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row>
    <row r="256" spans="7:73" s="1" customFormat="1" ht="15" x14ac:dyDescent="0.4">
      <c r="G256" s="6"/>
      <c r="H256" s="8"/>
      <c r="I256" s="31"/>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row>
    <row r="257" spans="2:73" s="1" customFormat="1" ht="15" x14ac:dyDescent="0.4">
      <c r="G257" s="6"/>
      <c r="H257" s="8"/>
      <c r="I257" s="31"/>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row>
    <row r="258" spans="2:73" s="1" customFormat="1" ht="15" x14ac:dyDescent="0.4">
      <c r="G258" s="6"/>
      <c r="H258" s="8"/>
      <c r="I258" s="31"/>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row>
    <row r="259" spans="2:73" s="1" customFormat="1" ht="15" x14ac:dyDescent="0.4">
      <c r="G259" s="6"/>
      <c r="H259" s="8"/>
      <c r="I259" s="31"/>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row>
    <row r="260" spans="2:73" s="1" customFormat="1" ht="15" hidden="1" x14ac:dyDescent="0.4">
      <c r="G260" s="6"/>
      <c r="H260" s="8"/>
      <c r="I260" s="31"/>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row>
    <row r="261" spans="2:73" s="1" customFormat="1" ht="15" hidden="1" x14ac:dyDescent="0.4">
      <c r="G261" s="6"/>
      <c r="H261" s="8"/>
      <c r="I261" s="31"/>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row>
    <row r="262" spans="2:73" s="1" customFormat="1" ht="15" hidden="1" x14ac:dyDescent="0.4">
      <c r="B262" s="1">
        <v>0</v>
      </c>
      <c r="G262" s="6"/>
      <c r="H262" s="8"/>
      <c r="I262" s="31"/>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row>
    <row r="263" spans="2:73" s="1" customFormat="1" ht="15" hidden="1" x14ac:dyDescent="0.4">
      <c r="B263" s="1">
        <v>1</v>
      </c>
      <c r="G263" s="6"/>
      <c r="H263" s="8"/>
      <c r="I263" s="31"/>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row>
    <row r="264" spans="2:73" s="1" customFormat="1" ht="15" hidden="1" x14ac:dyDescent="0.4">
      <c r="B264" s="1">
        <v>2</v>
      </c>
      <c r="G264" s="6"/>
      <c r="H264" s="8"/>
      <c r="I264" s="31"/>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row>
    <row r="265" spans="2:73" s="1" customFormat="1" ht="15" hidden="1" x14ac:dyDescent="0.4">
      <c r="G265" s="6"/>
      <c r="H265" s="8"/>
      <c r="I265" s="31"/>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row>
    <row r="266" spans="2:73" s="1" customFormat="1" ht="15" hidden="1" x14ac:dyDescent="0.4">
      <c r="G266" s="6"/>
      <c r="H266" s="8"/>
      <c r="I266" s="31"/>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row>
    <row r="267" spans="2:73" s="1" customFormat="1" ht="15" hidden="1" x14ac:dyDescent="0.4">
      <c r="G267" s="6"/>
      <c r="H267" s="8"/>
      <c r="I267" s="31"/>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row>
    <row r="268" spans="2:73" s="1" customFormat="1" ht="15" x14ac:dyDescent="0.4">
      <c r="G268" s="6"/>
      <c r="H268" s="8"/>
      <c r="I268" s="31"/>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row>
    <row r="269" spans="2:73" s="1" customFormat="1" ht="15" x14ac:dyDescent="0.4">
      <c r="G269" s="6"/>
      <c r="H269" s="8"/>
      <c r="I269" s="31"/>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row>
    <row r="270" spans="2:73" s="1" customFormat="1" ht="15" x14ac:dyDescent="0.4">
      <c r="G270" s="6"/>
      <c r="H270" s="8"/>
      <c r="I270" s="31"/>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row>
    <row r="271" spans="2:73" s="1" customFormat="1" ht="15" x14ac:dyDescent="0.4">
      <c r="G271" s="6"/>
      <c r="H271" s="8"/>
      <c r="I271" s="31"/>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row>
    <row r="272" spans="2:73" s="1" customFormat="1" ht="15" x14ac:dyDescent="0.4">
      <c r="G272" s="6"/>
      <c r="H272" s="8"/>
      <c r="I272" s="31"/>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row>
    <row r="273" spans="7:73" s="1" customFormat="1" ht="15" x14ac:dyDescent="0.4">
      <c r="G273" s="6"/>
      <c r="H273" s="8"/>
      <c r="I273" s="31"/>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row>
    <row r="274" spans="7:73" s="1" customFormat="1" ht="15" x14ac:dyDescent="0.4">
      <c r="G274" s="6"/>
      <c r="H274" s="8"/>
      <c r="I274" s="31"/>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row>
    <row r="275" spans="7:73" s="1" customFormat="1" ht="15" x14ac:dyDescent="0.4">
      <c r="G275" s="6"/>
      <c r="H275" s="8"/>
      <c r="I275" s="31"/>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row>
    <row r="276" spans="7:73" s="1" customFormat="1" ht="15" x14ac:dyDescent="0.4">
      <c r="G276" s="6"/>
      <c r="H276" s="8"/>
      <c r="I276" s="31"/>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row>
    <row r="277" spans="7:73" s="1" customFormat="1" ht="15" x14ac:dyDescent="0.4">
      <c r="G277" s="6"/>
      <c r="H277" s="8"/>
      <c r="I277" s="31"/>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row>
    <row r="278" spans="7:73" s="1" customFormat="1" ht="15" x14ac:dyDescent="0.4">
      <c r="G278" s="6"/>
      <c r="H278" s="8"/>
      <c r="I278" s="31"/>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row>
    <row r="279" spans="7:73" s="1" customFormat="1" ht="15" x14ac:dyDescent="0.4">
      <c r="G279" s="6"/>
      <c r="H279" s="8"/>
      <c r="I279" s="31"/>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row>
    <row r="280" spans="7:73" s="1" customFormat="1" ht="15" x14ac:dyDescent="0.4">
      <c r="G280" s="6"/>
      <c r="H280" s="8"/>
      <c r="I280" s="31"/>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row>
    <row r="281" spans="7:73" s="1" customFormat="1" ht="15" x14ac:dyDescent="0.4">
      <c r="G281" s="6"/>
      <c r="H281" s="8"/>
      <c r="I281" s="31"/>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row>
    <row r="282" spans="7:73" s="1" customFormat="1" ht="15" x14ac:dyDescent="0.4">
      <c r="G282" s="6"/>
      <c r="H282" s="8"/>
      <c r="I282" s="31"/>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row>
  </sheetData>
  <mergeCells count="35">
    <mergeCell ref="A179:A205"/>
    <mergeCell ref="A206:A217"/>
    <mergeCell ref="A218:D218"/>
    <mergeCell ref="B7:D7"/>
    <mergeCell ref="B8:B9"/>
    <mergeCell ref="C8:C9"/>
    <mergeCell ref="D8:D9"/>
    <mergeCell ref="A7:A9"/>
    <mergeCell ref="BV7:BV9"/>
    <mergeCell ref="J8:J9"/>
    <mergeCell ref="K8:K9"/>
    <mergeCell ref="L8:L9"/>
    <mergeCell ref="M8:M9"/>
    <mergeCell ref="N8:N9"/>
    <mergeCell ref="O8:O9"/>
    <mergeCell ref="P8:P9"/>
    <mergeCell ref="R8:R9"/>
    <mergeCell ref="S8:S9"/>
    <mergeCell ref="W7:BR7"/>
    <mergeCell ref="BS7:BU8"/>
    <mergeCell ref="T8:T9"/>
    <mergeCell ref="U8:U9"/>
    <mergeCell ref="V8:V9"/>
    <mergeCell ref="W8:AH8"/>
    <mergeCell ref="AI8:AT8"/>
    <mergeCell ref="BG8:BR8"/>
    <mergeCell ref="E7:E9"/>
    <mergeCell ref="F7:F9"/>
    <mergeCell ref="G7:G9"/>
    <mergeCell ref="H7:H9"/>
    <mergeCell ref="R7:V7"/>
    <mergeCell ref="I7:I9"/>
    <mergeCell ref="J7:P7"/>
    <mergeCell ref="Q7:Q9"/>
    <mergeCell ref="AU8:BF8"/>
  </mergeCells>
  <conditionalFormatting sqref="F10:F18 F20:F178">
    <cfRule type="cellIs" dxfId="61" priority="117" stopIfTrue="1" operator="equal">
      <formula>2</formula>
    </cfRule>
    <cfRule type="cellIs" dxfId="60" priority="118" stopIfTrue="1" operator="equal">
      <formula>1</formula>
    </cfRule>
    <cfRule type="cellIs" dxfId="59" priority="119" stopIfTrue="1" operator="equal">
      <formula>0</formula>
    </cfRule>
  </conditionalFormatting>
  <conditionalFormatting sqref="W11:BR178">
    <cfRule type="cellIs" dxfId="58" priority="104" operator="equal">
      <formula>0</formula>
    </cfRule>
    <cfRule type="cellIs" dxfId="57" priority="107" operator="equal">
      <formula>1</formula>
    </cfRule>
  </conditionalFormatting>
  <conditionalFormatting sqref="E10 E154:E155 E157:E175 E177 E27:E152">
    <cfRule type="expression" dxfId="56" priority="99" stopIfTrue="1">
      <formula>B10&gt;0</formula>
    </cfRule>
    <cfRule type="expression" dxfId="55" priority="100" stopIfTrue="1">
      <formula>C10&gt;0</formula>
    </cfRule>
    <cfRule type="expression" dxfId="54" priority="101" stopIfTrue="1">
      <formula>D10&gt;0</formula>
    </cfRule>
  </conditionalFormatting>
  <conditionalFormatting sqref="E11:E22 E24:E26">
    <cfRule type="expression" dxfId="53" priority="93" stopIfTrue="1">
      <formula>B11&gt;0</formula>
    </cfRule>
    <cfRule type="expression" dxfId="52" priority="94" stopIfTrue="1">
      <formula>C11&gt;0</formula>
    </cfRule>
    <cfRule type="expression" dxfId="51" priority="95" stopIfTrue="1">
      <formula>D11&gt;0</formula>
    </cfRule>
  </conditionalFormatting>
  <conditionalFormatting sqref="E156">
    <cfRule type="expression" dxfId="50" priority="123" stopIfTrue="1">
      <formula>B153&gt;0</formula>
    </cfRule>
    <cfRule type="expression" dxfId="49" priority="124" stopIfTrue="1">
      <formula>C153&gt;0</formula>
    </cfRule>
    <cfRule type="expression" dxfId="48" priority="125" stopIfTrue="1">
      <formula>D153&gt;0</formula>
    </cfRule>
  </conditionalFormatting>
  <conditionalFormatting sqref="E153">
    <cfRule type="expression" dxfId="47" priority="72" stopIfTrue="1">
      <formula>B153&gt;0</formula>
    </cfRule>
    <cfRule type="expression" dxfId="46" priority="73" stopIfTrue="1">
      <formula>C153&gt;0</formula>
    </cfRule>
    <cfRule type="expression" dxfId="45" priority="74" stopIfTrue="1">
      <formula>D153&gt;0</formula>
    </cfRule>
  </conditionalFormatting>
  <conditionalFormatting sqref="E178">
    <cfRule type="expression" dxfId="44" priority="69" stopIfTrue="1">
      <formula>B175&gt;0</formula>
    </cfRule>
    <cfRule type="expression" dxfId="43" priority="70" stopIfTrue="1">
      <formula>C175&gt;0</formula>
    </cfRule>
    <cfRule type="expression" dxfId="42" priority="71" stopIfTrue="1">
      <formula>D175&gt;0</formula>
    </cfRule>
  </conditionalFormatting>
  <conditionalFormatting sqref="E23">
    <cfRule type="expression" dxfId="41" priority="43" stopIfTrue="1">
      <formula>B23&gt;0</formula>
    </cfRule>
    <cfRule type="expression" dxfId="40" priority="44" stopIfTrue="1">
      <formula>C23&gt;0</formula>
    </cfRule>
    <cfRule type="expression" dxfId="39" priority="45" stopIfTrue="1">
      <formula>D23&gt;0</formula>
    </cfRule>
  </conditionalFormatting>
  <conditionalFormatting sqref="E75">
    <cfRule type="expression" dxfId="38" priority="40" stopIfTrue="1">
      <formula>B75&gt;0</formula>
    </cfRule>
    <cfRule type="expression" dxfId="37" priority="41" stopIfTrue="1">
      <formula>C75&gt;0</formula>
    </cfRule>
    <cfRule type="expression" dxfId="36" priority="42" stopIfTrue="1">
      <formula>D75&gt;0</formula>
    </cfRule>
  </conditionalFormatting>
  <conditionalFormatting sqref="E34:E38">
    <cfRule type="expression" dxfId="35" priority="37" stopIfTrue="1">
      <formula>B34&gt;0</formula>
    </cfRule>
    <cfRule type="expression" dxfId="34" priority="38" stopIfTrue="1">
      <formula>C34&gt;0</formula>
    </cfRule>
    <cfRule type="expression" dxfId="33" priority="39" stopIfTrue="1">
      <formula>D34&gt;0</formula>
    </cfRule>
  </conditionalFormatting>
  <conditionalFormatting sqref="E84">
    <cfRule type="expression" dxfId="32" priority="31" stopIfTrue="1">
      <formula>B84&gt;0</formula>
    </cfRule>
    <cfRule type="expression" dxfId="31" priority="32" stopIfTrue="1">
      <formula>C84&gt;0</formula>
    </cfRule>
    <cfRule type="expression" dxfId="30" priority="33" stopIfTrue="1">
      <formula>D84&gt;0</formula>
    </cfRule>
  </conditionalFormatting>
  <conditionalFormatting sqref="E85">
    <cfRule type="expression" dxfId="29" priority="28" stopIfTrue="1">
      <formula>B85&gt;0</formula>
    </cfRule>
    <cfRule type="expression" dxfId="28" priority="29" stopIfTrue="1">
      <formula>C85&gt;0</formula>
    </cfRule>
    <cfRule type="expression" dxfId="27" priority="30" stopIfTrue="1">
      <formula>D85&gt;0</formula>
    </cfRule>
  </conditionalFormatting>
  <conditionalFormatting sqref="E85">
    <cfRule type="expression" dxfId="26" priority="25" stopIfTrue="1">
      <formula>B85&gt;0</formula>
    </cfRule>
    <cfRule type="expression" dxfId="25" priority="26" stopIfTrue="1">
      <formula>C85&gt;0</formula>
    </cfRule>
    <cfRule type="expression" dxfId="24" priority="27" stopIfTrue="1">
      <formula>D85&gt;0</formula>
    </cfRule>
  </conditionalFormatting>
  <conditionalFormatting sqref="E87">
    <cfRule type="expression" dxfId="23" priority="22" stopIfTrue="1">
      <formula>B87&gt;0</formula>
    </cfRule>
    <cfRule type="expression" dxfId="22" priority="23" stopIfTrue="1">
      <formula>C87&gt;0</formula>
    </cfRule>
    <cfRule type="expression" dxfId="21" priority="24" stopIfTrue="1">
      <formula>D87&gt;0</formula>
    </cfRule>
  </conditionalFormatting>
  <conditionalFormatting sqref="E87">
    <cfRule type="expression" dxfId="20" priority="19" stopIfTrue="1">
      <formula>B87&gt;0</formula>
    </cfRule>
    <cfRule type="expression" dxfId="19" priority="20" stopIfTrue="1">
      <formula>C87&gt;0</formula>
    </cfRule>
    <cfRule type="expression" dxfId="18" priority="21" stopIfTrue="1">
      <formula>D87&gt;0</formula>
    </cfRule>
  </conditionalFormatting>
  <conditionalFormatting sqref="E28">
    <cfRule type="expression" dxfId="17" priority="16" stopIfTrue="1">
      <formula>B28&gt;0</formula>
    </cfRule>
    <cfRule type="expression" dxfId="16" priority="17" stopIfTrue="1">
      <formula>C28&gt;0</formula>
    </cfRule>
    <cfRule type="expression" dxfId="15" priority="18" stopIfTrue="1">
      <formula>D28&gt;0</formula>
    </cfRule>
  </conditionalFormatting>
  <conditionalFormatting sqref="E29:E33">
    <cfRule type="expression" dxfId="14" priority="13" stopIfTrue="1">
      <formula>B29&gt;0</formula>
    </cfRule>
    <cfRule type="expression" dxfId="13" priority="14" stopIfTrue="1">
      <formula>C29&gt;0</formula>
    </cfRule>
    <cfRule type="expression" dxfId="12" priority="15" stopIfTrue="1">
      <formula>D29&gt;0</formula>
    </cfRule>
  </conditionalFormatting>
  <conditionalFormatting sqref="E34:E38">
    <cfRule type="expression" dxfId="11" priority="10" stopIfTrue="1">
      <formula>B34&gt;0</formula>
    </cfRule>
    <cfRule type="expression" dxfId="10" priority="11" stopIfTrue="1">
      <formula>C34&gt;0</formula>
    </cfRule>
    <cfRule type="expression" dxfId="9" priority="12" stopIfTrue="1">
      <formula>D34&gt;0</formula>
    </cfRule>
  </conditionalFormatting>
  <conditionalFormatting sqref="E39:E63">
    <cfRule type="expression" dxfId="8" priority="7" stopIfTrue="1">
      <formula>B39&gt;0</formula>
    </cfRule>
    <cfRule type="expression" dxfId="7" priority="8" stopIfTrue="1">
      <formula>C39&gt;0</formula>
    </cfRule>
    <cfRule type="expression" dxfId="6" priority="9" stopIfTrue="1">
      <formula>D39&gt;0</formula>
    </cfRule>
  </conditionalFormatting>
  <conditionalFormatting sqref="E39:E63">
    <cfRule type="expression" dxfId="5" priority="4" stopIfTrue="1">
      <formula>B39&gt;0</formula>
    </cfRule>
    <cfRule type="expression" dxfId="4" priority="5" stopIfTrue="1">
      <formula>C39&gt;0</formula>
    </cfRule>
    <cfRule type="expression" dxfId="3" priority="6" stopIfTrue="1">
      <formula>D39&gt;0</formula>
    </cfRule>
  </conditionalFormatting>
  <conditionalFormatting sqref="F19">
    <cfRule type="cellIs" dxfId="2" priority="1" stopIfTrue="1" operator="equal">
      <formula>2</formula>
    </cfRule>
    <cfRule type="cellIs" dxfId="1" priority="2" stopIfTrue="1" operator="equal">
      <formula>1</formula>
    </cfRule>
    <cfRule type="cellIs" dxfId="0" priority="3" stopIfTrue="1" operator="equal">
      <formula>0</formula>
    </cfRule>
  </conditionalFormatting>
  <dataValidations count="2">
    <dataValidation type="list" allowBlank="1" showInputMessage="1" showErrorMessage="1" promptTitle="Activity Status" prompt="0 = Activity not yet started_x000a_1 = Activity ongoing_x000a_2 = Activity completed" sqref="F10:F63 F73:F178">
      <formula1>$B$262:$B$264</formula1>
    </dataValidation>
    <dataValidation type="list" showInputMessage="1" showErrorMessage="1" promptTitle="Input only 1 or 0" prompt="0 = is the default_x000a_1 = Activity implemented on this month" sqref="W11:BR178">
      <formula1>$B$262:$B$263</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Original</vt:lpstr>
      <vt:lpstr>Dashboard</vt:lpstr>
      <vt:lpstr>Multi-Year_IndicatorTracking</vt:lpstr>
      <vt:lpstr>MYCWP</vt:lpstr>
      <vt:lpstr>Fiji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Samasoni Sauni</cp:lastModifiedBy>
  <cp:lastPrinted>2019-09-13T00:21:20Z</cp:lastPrinted>
  <dcterms:created xsi:type="dcterms:W3CDTF">2015-06-01T00:40:58Z</dcterms:created>
  <dcterms:modified xsi:type="dcterms:W3CDTF">2019-09-29T23:41:36Z</dcterms:modified>
</cp:coreProperties>
</file>